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table+xml" PartName="/xl/tables/table5.xml"/>
  <Override ContentType="application/vnd.openxmlformats-officedocument.spreadsheetml.table+xml" PartName="/xl/tables/table4.xml"/>
  <Override ContentType="application/vnd.openxmlformats-officedocument.spreadsheetml.table+xml" PartName="/xl/tables/table3.xml"/>
  <Override ContentType="application/vnd.openxmlformats-officedocument.spreadsheetml.table+xml" PartName="/xl/tables/table1.xml"/>
  <Override ContentType="application/vnd.openxmlformats-officedocument.spreadsheetml.table+xml" PartName="/xl/tables/table2.xml"/>
  <Override ContentType="application/vnd.openxmlformats-officedocument.spreadsheetml.table+xml" PartName="/xl/tables/table7.xml"/>
  <Override ContentType="application/vnd.openxmlformats-officedocument.spreadsheetml.table+xml" PartName="/xl/tables/table6.xml"/>
  <Override ContentType="application/vnd.openxmlformats-officedocument.spreadsheetml.table+xml" PartName="/xl/tables/table8.xml"/>
  <Override ContentType="application/vnd.openxmlformats-officedocument.spreadsheetml.table+xml" PartName="/xl/tables/table9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Instructions to input your data" sheetId="1" r:id="rId4"/>
    <sheet state="visible" name="Season Year" sheetId="2" r:id="rId5"/>
  </sheets>
  <definedNames/>
  <calcPr/>
  <extLst>
    <ext uri="GoogleSheetsCustomDataVersion2">
      <go:sheetsCustomData xmlns:go="http://customooxmlschemas.google.com/" r:id="rId6" roundtripDataChecksum="Gmo1wwdTyCydPMW4E6PJdUlRdWYIzqgG3OZsD4jBnQs="/>
    </ext>
  </extLst>
</workbook>
</file>

<file path=xl/sharedStrings.xml><?xml version="1.0" encoding="utf-8"?>
<sst xmlns="http://schemas.openxmlformats.org/spreadsheetml/2006/main" count="337" uniqueCount="241">
  <si>
    <t>How to input your data</t>
  </si>
  <si>
    <r>
      <rPr>
        <rFont val="Arial"/>
        <b/>
        <color theme="1"/>
        <sz val="13.0"/>
      </rPr>
      <t>Step 1:</t>
    </r>
    <r>
      <rPr>
        <rFont val="Arial"/>
        <color theme="1"/>
      </rPr>
      <t xml:space="preserve"> Input your BMI Tally numbers</t>
    </r>
  </si>
  <si>
    <t>a. If your total number of BMIs is 100 or more, your STUDY STATUS is considered 'Valid'</t>
  </si>
  <si>
    <t>b. The Benthic Aggregate Assessment (BAA) Overall Result will get automatically calculated, telling you if the water quality is 'Impaired', 'Potentially Impaired', or 'Unimpaired'</t>
  </si>
  <si>
    <r>
      <rPr>
        <rFont val="Arial"/>
        <b/>
        <color theme="1"/>
        <sz val="13.0"/>
      </rPr>
      <t>Step 2:</t>
    </r>
    <r>
      <rPr>
        <rFont val="Arial"/>
        <color theme="1"/>
      </rPr>
      <t xml:space="preserve"> Input your CHEMICAL DATA COLLECTED, to assess your chemistry results</t>
    </r>
  </si>
  <si>
    <r>
      <rPr>
        <rFont val="Arial"/>
        <b/>
        <color theme="1"/>
        <sz val="13.0"/>
      </rPr>
      <t>Note:</t>
    </r>
    <r>
      <rPr>
        <rFont val="Arial"/>
        <b val="0"/>
        <color theme="1"/>
        <sz val="10.0"/>
      </rPr>
      <t xml:space="preserve"> To better understand how your data is assessed, expand columns K to AR</t>
    </r>
  </si>
  <si>
    <r>
      <rPr>
        <rFont val="Arial"/>
        <b/>
        <color theme="1"/>
        <sz val="13.0"/>
      </rPr>
      <t>Step 3 (optional):</t>
    </r>
    <r>
      <rPr>
        <rFont val="Arial"/>
        <color theme="1"/>
      </rPr>
      <t xml:space="preserve"> Fill out your PHYSICAL DATA COLLECTED, SITE OBSERVATIONS and POLLUTION SOURCES</t>
    </r>
  </si>
  <si>
    <r>
      <rPr>
        <rFont val="Arial"/>
        <b/>
        <color theme="1"/>
        <sz val="13.0"/>
      </rPr>
      <t xml:space="preserve">Step 4: </t>
    </r>
    <r>
      <rPr>
        <rFont val="Arial"/>
        <color theme="1"/>
      </rPr>
      <t>To add data collected on different days, DUPLICATE the main worksheet in order to duplicate all associated formulas</t>
    </r>
  </si>
  <si>
    <r>
      <rPr>
        <rFont val="Calibri"/>
        <b/>
        <color theme="1"/>
        <sz val="22.0"/>
      </rPr>
      <t>EcoSpark's Data Analysis Calculator</t>
    </r>
    <r>
      <rPr>
        <rFont val="Calibri"/>
        <b/>
        <color theme="1"/>
        <sz val="18.0"/>
      </rPr>
      <t xml:space="preserve">
</t>
    </r>
    <r>
      <rPr>
        <rFont val="Calibri"/>
        <b val="0"/>
        <i/>
        <color theme="1"/>
        <sz val="16.0"/>
      </rPr>
      <t>Please fill in the "Yellow-Highlighted" cells below.</t>
    </r>
  </si>
  <si>
    <r>
      <rPr>
        <rFont val="Calibri"/>
        <b/>
        <color theme="1"/>
        <sz val="16.0"/>
      </rPr>
      <t xml:space="preserve">Study Status: </t>
    </r>
    <r>
      <rPr>
        <rFont val="Calibri"/>
        <b/>
        <color rgb="FF00B050"/>
        <sz val="16.0"/>
      </rPr>
      <t xml:space="preserve">Valid </t>
    </r>
    <r>
      <rPr>
        <rFont val="Calibri"/>
        <b/>
        <color theme="1"/>
        <sz val="16.0"/>
      </rPr>
      <t xml:space="preserve">/ </t>
    </r>
    <r>
      <rPr>
        <rFont val="Calibri"/>
        <b/>
        <color rgb="FFFF0000"/>
        <sz val="16.0"/>
      </rPr>
      <t>Invalid. Reason (insufficient # of BMIs, deviated from protocol)</t>
    </r>
  </si>
  <si>
    <t>Formulas and Indices Criteria &gt;&gt;&gt;
Expand rest of columns</t>
  </si>
  <si>
    <t>Index Calculations and Ratings</t>
  </si>
  <si>
    <t>Site Code</t>
  </si>
  <si>
    <t>Note: If &lt;100 BMI's are found the study is Invalid.</t>
  </si>
  <si>
    <t>HBI (Hilsenhoff Biotic Index) Table</t>
  </si>
  <si>
    <t>School/Organization</t>
  </si>
  <si>
    <t>Index</t>
  </si>
  <si>
    <t>Value</t>
  </si>
  <si>
    <t>Rating</t>
  </si>
  <si>
    <t>Index Criteria Rating</t>
  </si>
  <si>
    <r>
      <rPr>
        <rFont val="Calibri"/>
        <b/>
        <color theme="1"/>
        <sz val="11.0"/>
      </rPr>
      <t xml:space="preserve">Equation: </t>
    </r>
    <r>
      <rPr>
        <rFont val="Calibri"/>
        <b val="0"/>
        <color theme="1"/>
        <sz val="11.0"/>
      </rPr>
      <t>=(HBI[Coelenterata_HBI]+HBI[Turbellaria_HBI]+HBI[Nematoda_HBI]+HBI[Oligochaeta_HBI]+HBI[Hirudinea_HBI]+HBI[Isopoda_HBI]+HBI[Pelecypoda_HBI]+HBI[Amiphipoda_HBI]+HBI[Decapoda_HBI]+HBI[Hydracarina_HBI]+HBI[Ephemeroptera_HBI]+HBI[Anisoptera_HBI]+HBI[Zygoptera_HBI]+HBI[Plecoptera_HBI]+HBI[Hemiptera_HBI]+HBI[Megaloptera_HBI]+HBI[Trichoptera_HBI]+HBI[Lepidoptera_HBI]+HBI[Coleoptera_HBI]+HBI[Gastropoda_HBI]+HBI[Chironomidae_HBI]+HBI[Tabanidae_HBI]+HBI[Culicidae_HBI]+HBI[Ceratopogonidae_HBI]+HBI[Tipulidae_HBI]+HBI[Simuliidae_HBI])/(D49-D47)</t>
    </r>
  </si>
  <si>
    <t>Main Teacher/Organizer</t>
  </si>
  <si>
    <t>First name initial. Last name</t>
  </si>
  <si>
    <t>% Worm (Oligochatea, Nematoda and Tubellaria)</t>
  </si>
  <si>
    <t>Impaired</t>
  </si>
  <si>
    <t>Potentially Impaired</t>
  </si>
  <si>
    <t>Unimpaired</t>
  </si>
  <si>
    <t>Common Name</t>
  </si>
  <si>
    <t>Hydras</t>
  </si>
  <si>
    <t>Flatworms</t>
  </si>
  <si>
    <t>Roundworms</t>
  </si>
  <si>
    <t>Aquatic Earth Worms</t>
  </si>
  <si>
    <t>Leeches</t>
  </si>
  <si>
    <t>Sow Bugs</t>
  </si>
  <si>
    <t>Clams, Mussels</t>
  </si>
  <si>
    <t>Scuds</t>
  </si>
  <si>
    <t>Crayfish</t>
  </si>
  <si>
    <t>Water Mites</t>
  </si>
  <si>
    <t>Mayflies</t>
  </si>
  <si>
    <t>Dragonflies</t>
  </si>
  <si>
    <t>Damselflies</t>
  </si>
  <si>
    <t>Stoneflies</t>
  </si>
  <si>
    <t>True Bugs</t>
  </si>
  <si>
    <t>Fishlies, Alderflies</t>
  </si>
  <si>
    <t>Caddisflies</t>
  </si>
  <si>
    <t>Aquatic Moths</t>
  </si>
  <si>
    <t>Beetles</t>
  </si>
  <si>
    <t>Snails, Limpets</t>
  </si>
  <si>
    <t>Midges</t>
  </si>
  <si>
    <t>Horse and Deer Flies</t>
  </si>
  <si>
    <t>Mosquitos</t>
  </si>
  <si>
    <t>No-See-Ums</t>
  </si>
  <si>
    <t>Crane Flies</t>
  </si>
  <si>
    <t>Black Flies</t>
  </si>
  <si>
    <t>Misc. True Flies</t>
  </si>
  <si>
    <t>Unknown</t>
  </si>
  <si>
    <t>Watershed</t>
  </si>
  <si>
    <t>% Midge (Chironomidae)</t>
  </si>
  <si>
    <t>% Worm</t>
  </si>
  <si>
    <t>&gt; 30%</t>
  </si>
  <si>
    <t>10% to 30%</t>
  </si>
  <si>
    <t>&lt; 10%</t>
  </si>
  <si>
    <t>Scientific Name</t>
  </si>
  <si>
    <t>Coelenterata_HBI</t>
  </si>
  <si>
    <t>Turbellaria_HBI</t>
  </si>
  <si>
    <t>Nematoda_HBI</t>
  </si>
  <si>
    <t>Oligochaeta_HBI</t>
  </si>
  <si>
    <t>Hirudinea_HBI</t>
  </si>
  <si>
    <t>Isopoda_HBI</t>
  </si>
  <si>
    <t>Pelecypoda_HBI</t>
  </si>
  <si>
    <t>Amiphipoda_HBI</t>
  </si>
  <si>
    <t>Decapoda_HBI</t>
  </si>
  <si>
    <t>Hydracarina_HBI</t>
  </si>
  <si>
    <t>Ephemeroptera_HBI</t>
  </si>
  <si>
    <t>Anisoptera_HBI</t>
  </si>
  <si>
    <t>Zygoptera_HBI</t>
  </si>
  <si>
    <t>Plecoptera_HBI</t>
  </si>
  <si>
    <t>Hemiptera_HBI</t>
  </si>
  <si>
    <t>Megaloptera_HBI</t>
  </si>
  <si>
    <t>Trichoptera_HBI</t>
  </si>
  <si>
    <t>Lepidoptera_HBI</t>
  </si>
  <si>
    <t>Coleoptera_HBI</t>
  </si>
  <si>
    <t>Gastropoda_HBI</t>
  </si>
  <si>
    <t>Chironomidae_HBI</t>
  </si>
  <si>
    <t>Tabanidae_HBI</t>
  </si>
  <si>
    <t>Culicidae_HBI</t>
  </si>
  <si>
    <t>Ceratopogonidae_HBI</t>
  </si>
  <si>
    <t>Tipulidae_HBI</t>
  </si>
  <si>
    <t>Simuliidae_HBI</t>
  </si>
  <si>
    <t>Misc. Diptera _HBI</t>
  </si>
  <si>
    <t>Unknown_HBI</t>
  </si>
  <si>
    <t>Subwatershed</t>
  </si>
  <si>
    <t>% Aquatic Sowbug (Isopoda)</t>
  </si>
  <si>
    <t>% Midge</t>
  </si>
  <si>
    <t>&gt; 40%</t>
  </si>
  <si>
    <t>10% to 40%</t>
  </si>
  <si>
    <t>HBI Value (Tol*Count)</t>
  </si>
  <si>
    <t>Stream/River</t>
  </si>
  <si>
    <t>% Snails (Gastropoda)</t>
  </si>
  <si>
    <t>% Aquatic Sowbug</t>
  </si>
  <si>
    <t>&gt; 5%</t>
  </si>
  <si>
    <t>1% to 5%</t>
  </si>
  <si>
    <t>&lt; 1%</t>
  </si>
  <si>
    <t>Nearest Intersection</t>
  </si>
  <si>
    <t>Number of Taxonomic Groups</t>
  </si>
  <si>
    <t>% Snails</t>
  </si>
  <si>
    <t>-----</t>
  </si>
  <si>
    <t>&lt; 1% or &gt; 10%</t>
  </si>
  <si>
    <t>1% to 10%</t>
  </si>
  <si>
    <t>Misc Index Table</t>
  </si>
  <si>
    <t>Coordinates (Lat/Long)</t>
  </si>
  <si>
    <t>% Dominant Taxon</t>
  </si>
  <si>
    <t># of Taxonomic Groups</t>
  </si>
  <si>
    <t>&lt; 11</t>
  </si>
  <si>
    <t>------</t>
  </si>
  <si>
    <t>≥ 11</t>
  </si>
  <si>
    <t>Monitoring Date</t>
  </si>
  <si>
    <t>YYYY-MM-DD</t>
  </si>
  <si>
    <t>% EPT (Ephemeroptera, Plecoptera, Trichoptera)</t>
  </si>
  <si>
    <t>&gt; 45%</t>
  </si>
  <si>
    <t>40% to 45%</t>
  </si>
  <si>
    <t>&lt; 40</t>
  </si>
  <si>
    <t>Coelenterata</t>
  </si>
  <si>
    <t>Turbellaria</t>
  </si>
  <si>
    <t>Nematoda</t>
  </si>
  <si>
    <t>Oligochaeta</t>
  </si>
  <si>
    <t>Hirudinea</t>
  </si>
  <si>
    <t>Isopoda</t>
  </si>
  <si>
    <t>Pelecypoda</t>
  </si>
  <si>
    <t>Amiphipoda</t>
  </si>
  <si>
    <t>Decapoda</t>
  </si>
  <si>
    <t>Hydracarina</t>
  </si>
  <si>
    <t>Ephemeroptera</t>
  </si>
  <si>
    <t>Anisoptera</t>
  </si>
  <si>
    <t>Zygoptera</t>
  </si>
  <si>
    <t>Plecoptera</t>
  </si>
  <si>
    <t>Hemiptera</t>
  </si>
  <si>
    <t>Megaloptera</t>
  </si>
  <si>
    <t>Trichoptera</t>
  </si>
  <si>
    <t>Lepidoptera</t>
  </si>
  <si>
    <t>Coleoptera</t>
  </si>
  <si>
    <t>Gastropoda</t>
  </si>
  <si>
    <t>Chironomidae</t>
  </si>
  <si>
    <t>Tabanidae</t>
  </si>
  <si>
    <t>Culicidae</t>
  </si>
  <si>
    <t>Ceratopogonidae</t>
  </si>
  <si>
    <t>Tipulidae</t>
  </si>
  <si>
    <t>Simuliidae</t>
  </si>
  <si>
    <t>Misc. Diptera</t>
  </si>
  <si>
    <t>% Diptera (Diptera, Chironomidae, Culicidae, Simuliidae, Tabanidae, Tipulidae)</t>
  </si>
  <si>
    <t>% EPT</t>
  </si>
  <si>
    <t>&lt; 5%</t>
  </si>
  <si>
    <t>5% to 10%</t>
  </si>
  <si>
    <t>&gt; 10%</t>
  </si>
  <si>
    <t>Index Count</t>
  </si>
  <si>
    <t>BMI Tally</t>
  </si>
  <si>
    <t>% Insects (All Diptera, Anisoptera, Coleoptera, Ephemeroptera, Hemiptera, Megaloptera, Plecoptera, Tricoptera, Zygoptera)</t>
  </si>
  <si>
    <t>% Diptera</t>
  </si>
  <si>
    <t>&lt; 15% or &gt; 50%</t>
  </si>
  <si>
    <t>15% to 20%, or 45% to 50%</t>
  </si>
  <si>
    <t>20% to 45%</t>
  </si>
  <si>
    <t>Taxa</t>
  </si>
  <si>
    <t>Tolerance</t>
  </si>
  <si>
    <t>Count</t>
  </si>
  <si>
    <t>Hilsenhoff Biotic Index (HBI)</t>
  </si>
  <si>
    <t>% Insects</t>
  </si>
  <si>
    <t>&lt; 40% or &gt; 90%</t>
  </si>
  <si>
    <t>40% to 50%, or 80% to 90%</t>
  </si>
  <si>
    <t>50% to 80%</t>
  </si>
  <si>
    <t>Coelenterate</t>
  </si>
  <si>
    <t>Benthic Aggregate Assessment (BAA) Overall Result</t>
  </si>
  <si>
    <t>HBI</t>
  </si>
  <si>
    <t>&gt; 7</t>
  </si>
  <si>
    <t>6 to 7</t>
  </si>
  <si>
    <t>&lt; 6</t>
  </si>
  <si>
    <t>Physical Data Collected</t>
  </si>
  <si>
    <t>Parameter</t>
  </si>
  <si>
    <t>Result</t>
  </si>
  <si>
    <t>Riparian, Substrate and Canopy Cover Types</t>
  </si>
  <si>
    <t>Site Length (m)</t>
  </si>
  <si>
    <t>Riparian Vegetation</t>
  </si>
  <si>
    <t>Substrate</t>
  </si>
  <si>
    <t>Overhead Forest Cover</t>
  </si>
  <si>
    <t>Number of Transects</t>
  </si>
  <si>
    <t>1-None</t>
  </si>
  <si>
    <t>1-Sand/Silt &lt;2mm</t>
  </si>
  <si>
    <t>Minimum Wetted Width (m)</t>
  </si>
  <si>
    <t>2-Cultivated</t>
  </si>
  <si>
    <t>2- Pebble 2-8mm</t>
  </si>
  <si>
    <t>2-1-25%</t>
  </si>
  <si>
    <t>Maximum Stream Depth (mm)</t>
  </si>
  <si>
    <t>3-Meadow</t>
  </si>
  <si>
    <t>3- Gravel 8-64mm</t>
  </si>
  <si>
    <t>3-26-50%</t>
  </si>
  <si>
    <t>Maximum Hydraulic Head (mm)</t>
  </si>
  <si>
    <t>4-Scrubland</t>
  </si>
  <si>
    <t>4- Cobble 64-256mm</t>
  </si>
  <si>
    <t>4-50-75%</t>
  </si>
  <si>
    <t>Riparian Vegetation Left Bank (1.5-10m)</t>
  </si>
  <si>
    <t>5-Forest, Mostly Coniferous</t>
  </si>
  <si>
    <t>5- Boulder &gt;256mm</t>
  </si>
  <si>
    <t>5-&gt;75%</t>
  </si>
  <si>
    <t>Riparian Vegetation Left Bank (10-30m)</t>
  </si>
  <si>
    <t>6- Forest, Mostly Deciduous</t>
  </si>
  <si>
    <t>Riparian Vegetation Left Bank (30-100m)</t>
  </si>
  <si>
    <t>Riparian Vegetation Right Bank (1.5-10m)</t>
  </si>
  <si>
    <t>Riparian Vegetation Right Bank (10-30m)</t>
  </si>
  <si>
    <t>Riparian Vegetation Right Bank (30-100m)</t>
  </si>
  <si>
    <t>Dominate Substrate (1st Dominate)</t>
  </si>
  <si>
    <t>Dominate Substrate (2nd Dominate)</t>
  </si>
  <si>
    <t>Overhead Canopy/Forest Cover</t>
  </si>
  <si>
    <t>Chemical Data Collected</t>
  </si>
  <si>
    <t>Chemistry Conversion Chart</t>
  </si>
  <si>
    <t>Results</t>
  </si>
  <si>
    <t>Units</t>
  </si>
  <si>
    <t>Conversion</t>
  </si>
  <si>
    <t>Temperature (°C)</t>
  </si>
  <si>
    <t>PPT to PPM</t>
  </si>
  <si>
    <t>Multiply result by 1000</t>
  </si>
  <si>
    <t>pH (Drops)</t>
  </si>
  <si>
    <t>PPM to PPT</t>
  </si>
  <si>
    <t>Divide result by 1000</t>
  </si>
  <si>
    <t>pH (Probe)</t>
  </si>
  <si>
    <t>µꓢ/cm to mS/cm</t>
  </si>
  <si>
    <t>Dissolved Oxygen (Tablets|ppm)</t>
  </si>
  <si>
    <t xml:space="preserve">mS/cm to µꓢ/cm </t>
  </si>
  <si>
    <t>Simulidae</t>
  </si>
  <si>
    <t>Dissolved Oxygen (Probe|mg/L)</t>
  </si>
  <si>
    <t>N/A</t>
  </si>
  <si>
    <t>Conductivity (Probe| µꓢ/cm)</t>
  </si>
  <si>
    <t>Turbidity (Cup|JTU/NTU)</t>
  </si>
  <si>
    <t>Total BMIs (excl. Unknown)</t>
  </si>
  <si>
    <t>Turbidity (Tube|cm)</t>
  </si>
  <si>
    <t>Total BMIs</t>
  </si>
  <si>
    <t>Total Dissolved Solids (ppm)</t>
  </si>
  <si>
    <t>Salinity (ppt)</t>
  </si>
  <si>
    <t>Ammonia (ppm)</t>
  </si>
  <si>
    <t>Site Observations</t>
  </si>
  <si>
    <t>&gt;Weather:
&gt;Invasives:
&gt;Flora:
&gt;Fauna:
&gt;Human activities:</t>
  </si>
  <si>
    <t>Pollution Sources</t>
  </si>
  <si>
    <t>Additional Notes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</si>
</sst>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23">
    <font>
      <sz val="10.0"/>
      <color rgb="FF000000"/>
      <name val="Arial"/>
      <scheme val="minor"/>
    </font>
    <font>
      <b/>
      <sz val="18.0"/>
      <color theme="1"/>
      <name val="Arial"/>
      <scheme val="minor"/>
    </font>
    <font>
      <color theme="1"/>
      <name val="Arial"/>
      <scheme val="minor"/>
    </font>
    <font>
      <b/>
      <sz val="13.0"/>
      <color theme="1"/>
      <name val="Arial"/>
      <scheme val="minor"/>
    </font>
    <font>
      <sz val="10.0"/>
      <color theme="1"/>
      <name val="Calibri"/>
    </font>
    <font>
      <b/>
      <sz val="18.0"/>
      <color theme="1"/>
      <name val="Calibri"/>
    </font>
    <font>
      <b/>
      <sz val="16.0"/>
      <color theme="1"/>
      <name val="Calibri"/>
    </font>
    <font/>
    <font>
      <b/>
      <sz val="10.0"/>
      <color theme="1"/>
      <name val="Calibri"/>
    </font>
    <font>
      <b/>
      <sz val="16.0"/>
      <color theme="0"/>
      <name val="Calibri"/>
    </font>
    <font>
      <b/>
      <sz val="11.0"/>
      <color theme="1"/>
      <name val="Calibri"/>
    </font>
    <font>
      <sz val="11.0"/>
      <color theme="1"/>
      <name val="Calibri"/>
    </font>
    <font>
      <sz val="10.0"/>
      <color theme="1"/>
      <name val="Arial"/>
    </font>
    <font>
      <b/>
      <i/>
      <sz val="12.0"/>
      <color theme="0"/>
      <name val="Calibri"/>
    </font>
    <font>
      <b/>
      <i/>
      <sz val="12.0"/>
      <color theme="1"/>
      <name val="Calibri"/>
    </font>
    <font>
      <sz val="11.0"/>
      <color rgb="FF000000"/>
      <name val="Calibri"/>
    </font>
    <font>
      <b/>
      <sz val="10.0"/>
      <color rgb="FF000000"/>
      <name val="Calibri"/>
    </font>
    <font>
      <sz val="10.0"/>
      <color rgb="FF000000"/>
      <name val="Calibri"/>
    </font>
    <font>
      <b/>
      <sz val="12.0"/>
      <color rgb="FF000000"/>
      <name val="Calibri"/>
    </font>
    <font>
      <b/>
      <i/>
      <sz val="12.0"/>
      <color rgb="FF000000"/>
      <name val="Calibri"/>
    </font>
    <font>
      <sz val="10.0"/>
      <color rgb="FF000000"/>
      <name val="Arial"/>
    </font>
    <font>
      <sz val="11.0"/>
      <color theme="0"/>
      <name val="Calibri"/>
    </font>
    <font>
      <b/>
      <sz val="11.0"/>
      <color theme="0"/>
      <name val="Calibri"/>
    </font>
  </fonts>
  <fills count="22">
    <fill>
      <patternFill patternType="none"/>
    </fill>
    <fill>
      <patternFill patternType="lightGray"/>
    </fill>
    <fill>
      <patternFill patternType="solid">
        <fgColor rgb="FFFFD966"/>
        <bgColor rgb="FFFFD966"/>
      </patternFill>
    </fill>
    <fill>
      <patternFill patternType="solid">
        <fgColor rgb="FFFFF2CC"/>
        <bgColor rgb="FFFFF2CC"/>
      </patternFill>
    </fill>
    <fill>
      <patternFill patternType="solid">
        <fgColor rgb="FFF4CCCC"/>
        <bgColor rgb="FFF4CCCC"/>
      </patternFill>
    </fill>
    <fill>
      <patternFill patternType="solid">
        <fgColor rgb="FFFFFF00"/>
        <bgColor rgb="FFFFFF00"/>
      </patternFill>
    </fill>
    <fill>
      <patternFill patternType="solid">
        <fgColor theme="9"/>
        <bgColor theme="9"/>
      </patternFill>
    </fill>
    <fill>
      <patternFill patternType="solid">
        <fgColor rgb="FFE7E6E6"/>
        <bgColor rgb="FFE7E6E6"/>
      </patternFill>
    </fill>
    <fill>
      <patternFill patternType="solid">
        <fgColor rgb="FFC5E0B3"/>
        <bgColor rgb="FFC5E0B3"/>
      </patternFill>
    </fill>
    <fill>
      <patternFill patternType="solid">
        <fgColor rgb="FF9CC2E5"/>
        <bgColor rgb="FF9CC2E5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E2EFD9"/>
        <bgColor rgb="FFE2EFD9"/>
      </patternFill>
    </fill>
    <fill>
      <patternFill patternType="solid">
        <fgColor theme="8"/>
        <bgColor theme="8"/>
      </patternFill>
    </fill>
    <fill>
      <patternFill patternType="solid">
        <fgColor rgb="FF8EAADB"/>
        <bgColor rgb="FF8EAADB"/>
      </patternFill>
    </fill>
    <fill>
      <patternFill patternType="solid">
        <fgColor rgb="FFA8D08D"/>
        <bgColor rgb="FFA8D08D"/>
      </patternFill>
    </fill>
    <fill>
      <patternFill patternType="solid">
        <fgColor theme="5"/>
        <bgColor theme="5"/>
      </patternFill>
    </fill>
    <fill>
      <patternFill patternType="solid">
        <fgColor rgb="FFF7CAAC"/>
        <bgColor rgb="FFF7CAAC"/>
      </patternFill>
    </fill>
    <fill>
      <patternFill patternType="solid">
        <fgColor theme="4"/>
        <bgColor theme="4"/>
      </patternFill>
    </fill>
    <fill>
      <patternFill patternType="solid">
        <fgColor rgb="FFBDD6EE"/>
        <bgColor rgb="FFBDD6EE"/>
      </patternFill>
    </fill>
    <fill>
      <patternFill patternType="solid">
        <fgColor rgb="FFAEABAB"/>
        <bgColor rgb="FFAEABAB"/>
      </patternFill>
    </fill>
  </fills>
  <borders count="46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top/>
      <bottom/>
    </border>
    <border>
      <top/>
      <bottom/>
    </border>
    <border>
      <right style="thin">
        <color rgb="FF000000"/>
      </right>
      <top/>
      <bottom/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bottom style="medium">
        <color rgb="FF375623"/>
      </bottom>
    </border>
    <border>
      <left/>
      <right style="medium">
        <color rgb="FF000000"/>
      </right>
      <top/>
      <bottom style="medium">
        <color rgb="FF375623"/>
      </bottom>
    </border>
    <border>
      <left style="medium">
        <color rgb="FF000000"/>
      </left>
      <top style="medium">
        <color rgb="FF385623"/>
      </top>
      <bottom style="medium">
        <color rgb="FF000000"/>
      </bottom>
    </border>
    <border>
      <top style="medium">
        <color rgb="FF385623"/>
      </top>
      <bottom style="medium">
        <color rgb="FF000000"/>
      </bottom>
    </border>
    <border>
      <left/>
      <right style="medium">
        <color rgb="FF000000"/>
      </right>
      <top style="medium">
        <color rgb="FF385623"/>
      </top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top/>
      <bottom/>
    </border>
    <border>
      <left style="medium">
        <color rgb="FF000000"/>
      </left>
      <top/>
      <bottom style="medium">
        <color rgb="FF000000"/>
      </bottom>
    </border>
    <border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39">
    <xf borderId="0" fillId="0" fontId="0" numFmtId="0" xfId="0" applyAlignment="1" applyFont="1">
      <alignment readingOrder="0" shrinkToFit="0" vertical="bottom" wrapText="1"/>
    </xf>
    <xf borderId="0" fillId="2" fontId="1" numFmtId="0" xfId="0" applyAlignment="1" applyFill="1" applyFont="1">
      <alignment readingOrder="0" shrinkToFit="0" wrapText="1"/>
    </xf>
    <xf borderId="0" fillId="3" fontId="2" numFmtId="0" xfId="0" applyAlignment="1" applyFill="1" applyFont="1">
      <alignment readingOrder="0" shrinkToFit="0" wrapText="1"/>
    </xf>
    <xf borderId="0" fillId="3" fontId="3" numFmtId="0" xfId="0" applyAlignment="1" applyFont="1">
      <alignment readingOrder="0" shrinkToFit="0" wrapText="1"/>
    </xf>
    <xf borderId="0" fillId="4" fontId="3" numFmtId="0" xfId="0" applyAlignment="1" applyFill="1" applyFont="1">
      <alignment readingOrder="0" shrinkToFit="0" wrapText="1"/>
    </xf>
    <xf borderId="0" fillId="3" fontId="2" numFmtId="0" xfId="0" applyAlignment="1" applyFont="1">
      <alignment shrinkToFit="0" wrapText="1"/>
    </xf>
    <xf borderId="0" fillId="0" fontId="4" numFmtId="0" xfId="0" applyAlignment="1" applyFont="1">
      <alignment shrinkToFit="0" wrapText="0"/>
    </xf>
    <xf borderId="0" fillId="0" fontId="4" numFmtId="0" xfId="0" applyAlignment="1" applyFont="1">
      <alignment shrinkToFit="0" vertical="top" wrapText="0"/>
    </xf>
    <xf borderId="0" fillId="0" fontId="4" numFmtId="0" xfId="0" applyAlignment="1" applyFont="1">
      <alignment horizontal="center" shrinkToFit="0" vertical="center" wrapText="0"/>
    </xf>
    <xf borderId="0" fillId="0" fontId="5" numFmtId="0" xfId="0" applyAlignment="1" applyFont="1">
      <alignment horizontal="center" shrinkToFit="0" vertical="center" wrapText="1"/>
    </xf>
    <xf borderId="0" fillId="0" fontId="5" numFmtId="0" xfId="0" applyAlignment="1" applyFont="1">
      <alignment shrinkToFit="0" vertical="center" wrapText="0"/>
    </xf>
    <xf borderId="1" fillId="0" fontId="6" numFmtId="0" xfId="0" applyAlignment="1" applyBorder="1" applyFont="1">
      <alignment horizontal="center" shrinkToFit="0" vertical="center" wrapText="1"/>
    </xf>
    <xf borderId="2" fillId="0" fontId="7" numFmtId="0" xfId="0" applyAlignment="1" applyBorder="1" applyFont="1">
      <alignment shrinkToFit="0" wrapText="1"/>
    </xf>
    <xf borderId="3" fillId="0" fontId="7" numFmtId="0" xfId="0" applyAlignment="1" applyBorder="1" applyFont="1">
      <alignment shrinkToFit="0" wrapText="1"/>
    </xf>
    <xf borderId="0" fillId="5" fontId="8" numFmtId="0" xfId="0" applyAlignment="1" applyFill="1" applyFont="1">
      <alignment shrinkToFit="0" vertical="top" wrapText="0"/>
    </xf>
    <xf borderId="0" fillId="0" fontId="5" numFmtId="0" xfId="0" applyAlignment="1" applyFont="1">
      <alignment horizontal="left" shrinkToFit="0" vertical="center" wrapText="1"/>
    </xf>
    <xf borderId="4" fillId="0" fontId="7" numFmtId="0" xfId="0" applyAlignment="1" applyBorder="1" applyFont="1">
      <alignment shrinkToFit="0" wrapText="1"/>
    </xf>
    <xf borderId="5" fillId="0" fontId="7" numFmtId="0" xfId="0" applyAlignment="1" applyBorder="1" applyFont="1">
      <alignment shrinkToFit="0" wrapText="1"/>
    </xf>
    <xf borderId="6" fillId="0" fontId="7" numFmtId="0" xfId="0" applyAlignment="1" applyBorder="1" applyFont="1">
      <alignment shrinkToFit="0" wrapText="1"/>
    </xf>
    <xf borderId="0" fillId="0" fontId="5" numFmtId="0" xfId="0" applyAlignment="1" applyFont="1">
      <alignment shrinkToFit="0" vertical="center" wrapText="1"/>
    </xf>
    <xf borderId="7" fillId="6" fontId="9" numFmtId="0" xfId="0" applyAlignment="1" applyBorder="1" applyFill="1" applyFont="1">
      <alignment horizontal="center" shrinkToFit="0" vertical="center" wrapText="0"/>
    </xf>
    <xf borderId="8" fillId="0" fontId="7" numFmtId="0" xfId="0" applyAlignment="1" applyBorder="1" applyFont="1">
      <alignment shrinkToFit="0" wrapText="1"/>
    </xf>
    <xf borderId="9" fillId="0" fontId="7" numFmtId="0" xfId="0" applyAlignment="1" applyBorder="1" applyFont="1">
      <alignment shrinkToFit="0" wrapText="1"/>
    </xf>
    <xf borderId="10" fillId="7" fontId="10" numFmtId="0" xfId="0" applyAlignment="1" applyBorder="1" applyFill="1" applyFont="1">
      <alignment horizontal="left" shrinkToFit="0" vertical="center" wrapText="0"/>
    </xf>
    <xf borderId="11" fillId="0" fontId="11" numFmtId="0" xfId="0" applyAlignment="1" applyBorder="1" applyFont="1">
      <alignment horizontal="left" shrinkToFit="0" vertical="center" wrapText="1"/>
    </xf>
    <xf borderId="12" fillId="0" fontId="12" numFmtId="0" xfId="0" applyAlignment="1" applyBorder="1" applyFont="1">
      <alignment shrinkToFit="0" wrapText="1"/>
    </xf>
    <xf borderId="13" fillId="6" fontId="13" numFmtId="0" xfId="0" applyAlignment="1" applyBorder="1" applyFont="1">
      <alignment horizontal="center" shrinkToFit="0" wrapText="0"/>
    </xf>
    <xf borderId="14" fillId="0" fontId="7" numFmtId="0" xfId="0" applyAlignment="1" applyBorder="1" applyFont="1">
      <alignment shrinkToFit="0" wrapText="1"/>
    </xf>
    <xf borderId="15" fillId="0" fontId="7" numFmtId="0" xfId="0" applyAlignment="1" applyBorder="1" applyFont="1">
      <alignment shrinkToFit="0" wrapText="1"/>
    </xf>
    <xf borderId="0" fillId="0" fontId="14" numFmtId="0" xfId="0" applyAlignment="1" applyFont="1">
      <alignment horizontal="left" shrinkToFit="0" vertical="center" wrapText="0"/>
    </xf>
    <xf borderId="16" fillId="7" fontId="10" numFmtId="0" xfId="0" applyAlignment="1" applyBorder="1" applyFont="1">
      <alignment horizontal="left" shrinkToFit="0" vertical="center" wrapText="0"/>
    </xf>
    <xf borderId="17" fillId="0" fontId="11" numFmtId="0" xfId="0" applyAlignment="1" applyBorder="1" applyFont="1">
      <alignment horizontal="left" shrinkToFit="0" vertical="center" wrapText="0"/>
    </xf>
    <xf borderId="18" fillId="0" fontId="12" numFmtId="0" xfId="0" applyAlignment="1" applyBorder="1" applyFont="1">
      <alignment shrinkToFit="0" wrapText="1"/>
    </xf>
    <xf borderId="19" fillId="8" fontId="10" numFmtId="0" xfId="0" applyAlignment="1" applyBorder="1" applyFill="1" applyFont="1">
      <alignment horizontal="center" shrinkToFit="0" vertical="center" wrapText="0"/>
    </xf>
    <xf borderId="20" fillId="8" fontId="10" numFmtId="1" xfId="0" applyAlignment="1" applyBorder="1" applyFont="1" applyNumberFormat="1">
      <alignment horizontal="center" shrinkToFit="0" vertical="center" wrapText="0"/>
    </xf>
    <xf borderId="21" fillId="8" fontId="10" numFmtId="1" xfId="0" applyAlignment="1" applyBorder="1" applyFont="1" applyNumberFormat="1">
      <alignment horizontal="center" shrinkToFit="0" vertical="center" wrapText="0"/>
    </xf>
    <xf borderId="0" fillId="0" fontId="14" numFmtId="0" xfId="0" applyAlignment="1" applyFont="1">
      <alignment horizontal="left" shrinkToFit="0" vertical="top" wrapText="0"/>
    </xf>
    <xf borderId="22" fillId="9" fontId="10" numFmtId="0" xfId="0" applyAlignment="1" applyBorder="1" applyFill="1" applyFont="1">
      <alignment horizontal="left" shrinkToFit="0" vertical="top" wrapText="1"/>
    </xf>
    <xf borderId="23" fillId="0" fontId="7" numFmtId="0" xfId="0" applyAlignment="1" applyBorder="1" applyFont="1">
      <alignment shrinkToFit="0" wrapText="1"/>
    </xf>
    <xf borderId="24" fillId="0" fontId="7" numFmtId="0" xfId="0" applyAlignment="1" applyBorder="1" applyFont="1">
      <alignment shrinkToFit="0" wrapText="1"/>
    </xf>
    <xf borderId="25" fillId="0" fontId="15" numFmtId="0" xfId="0" applyAlignment="1" applyBorder="1" applyFont="1">
      <alignment horizontal="left" shrinkToFit="0" vertical="center" wrapText="1"/>
    </xf>
    <xf borderId="0" fillId="0" fontId="11" numFmtId="9" xfId="0" applyAlignment="1" applyFont="1" applyNumberFormat="1">
      <alignment horizontal="center" shrinkToFit="0" wrapText="0"/>
    </xf>
    <xf borderId="21" fillId="10" fontId="11" numFmtId="49" xfId="0" applyAlignment="1" applyBorder="1" applyFill="1" applyFont="1" applyNumberFormat="1">
      <alignment horizontal="center" shrinkToFit="0" wrapText="0"/>
    </xf>
    <xf borderId="20" fillId="7" fontId="10" numFmtId="0" xfId="0" applyAlignment="1" applyBorder="1" applyFont="1">
      <alignment horizontal="center" shrinkToFit="0" vertical="center" wrapText="0"/>
    </xf>
    <xf borderId="26" fillId="9" fontId="10" numFmtId="0" xfId="0" applyAlignment="1" applyBorder="1" applyFont="1">
      <alignment horizontal="center" shrinkToFit="0" vertical="center" wrapText="0"/>
    </xf>
    <xf borderId="26" fillId="0" fontId="11" numFmtId="0" xfId="0" applyAlignment="1" applyBorder="1" applyFont="1">
      <alignment horizontal="left" shrinkToFit="0" vertical="center" wrapText="0"/>
    </xf>
    <xf borderId="21" fillId="11" fontId="11" numFmtId="49" xfId="0" applyAlignment="1" applyBorder="1" applyFill="1" applyFont="1" applyNumberFormat="1">
      <alignment horizontal="center" shrinkToFit="0" wrapText="0"/>
    </xf>
    <xf borderId="26" fillId="7" fontId="10" numFmtId="0" xfId="0" applyAlignment="1" applyBorder="1" applyFont="1">
      <alignment horizontal="left" shrinkToFit="0" vertical="center" wrapText="0"/>
    </xf>
    <xf borderId="26" fillId="10" fontId="15" numFmtId="0" xfId="0" applyAlignment="1" applyBorder="1" applyFont="1">
      <alignment horizontal="center" shrinkToFit="0" vertical="center" wrapText="0"/>
    </xf>
    <xf borderId="26" fillId="12" fontId="15" numFmtId="0" xfId="0" applyAlignment="1" applyBorder="1" applyFill="1" applyFont="1">
      <alignment horizontal="center" shrinkToFit="0" vertical="center" wrapText="0"/>
    </xf>
    <xf borderId="26" fillId="11" fontId="15" numFmtId="0" xfId="0" applyAlignment="1" applyBorder="1" applyFont="1">
      <alignment horizontal="center" shrinkToFit="0" vertical="center" wrapText="0"/>
    </xf>
    <xf borderId="27" fillId="9" fontId="10" numFmtId="0" xfId="0" applyAlignment="1" applyBorder="1" applyFont="1">
      <alignment horizontal="center" shrinkToFit="0" vertical="center" wrapText="0"/>
    </xf>
    <xf borderId="28" fillId="0" fontId="11" numFmtId="0" xfId="0" applyAlignment="1" applyBorder="1" applyFont="1">
      <alignment horizontal="center" shrinkToFit="0" vertical="center" wrapText="0"/>
    </xf>
    <xf borderId="29" fillId="0" fontId="11" numFmtId="0" xfId="0" applyAlignment="1" applyBorder="1" applyFont="1">
      <alignment horizontal="center" shrinkToFit="0" vertical="center" wrapText="0"/>
    </xf>
    <xf borderId="30" fillId="9" fontId="10" numFmtId="0" xfId="0" applyAlignment="1" applyBorder="1" applyFont="1">
      <alignment horizontal="center" shrinkToFit="0" vertical="center" wrapText="0"/>
    </xf>
    <xf borderId="31" fillId="0" fontId="4" numFmtId="0" xfId="0" applyAlignment="1" applyBorder="1" applyFont="1">
      <alignment horizontal="center" shrinkToFit="0" wrapText="0"/>
    </xf>
    <xf borderId="31" fillId="0" fontId="11" numFmtId="0" xfId="0" applyAlignment="1" applyBorder="1" applyFont="1">
      <alignment horizontal="center" shrinkToFit="0" vertical="center" wrapText="0"/>
    </xf>
    <xf borderId="32" fillId="0" fontId="11" numFmtId="0" xfId="0" applyAlignment="1" applyBorder="1" applyFont="1">
      <alignment horizontal="center" shrinkToFit="0" vertical="center" wrapText="0"/>
    </xf>
    <xf borderId="21" fillId="12" fontId="11" numFmtId="49" xfId="0" applyAlignment="1" applyBorder="1" applyFont="1" applyNumberFormat="1">
      <alignment horizontal="center" shrinkToFit="0" wrapText="0"/>
    </xf>
    <xf borderId="16" fillId="7" fontId="10" numFmtId="0" xfId="0" applyAlignment="1" applyBorder="1" applyFont="1">
      <alignment shrinkToFit="0" vertical="center" wrapText="0"/>
    </xf>
    <xf borderId="17" fillId="0" fontId="11" numFmtId="0" xfId="0" applyAlignment="1" applyBorder="1" applyFont="1">
      <alignment horizontal="left" shrinkToFit="0" vertical="top" wrapText="1"/>
    </xf>
    <xf borderId="0" fillId="0" fontId="11" numFmtId="1" xfId="0" applyAlignment="1" applyFont="1" applyNumberFormat="1">
      <alignment horizontal="center" shrinkToFit="0" wrapText="0"/>
    </xf>
    <xf borderId="16" fillId="7" fontId="10" numFmtId="0" xfId="0" applyAlignment="1" applyBorder="1" applyFont="1">
      <alignment horizontal="left" shrinkToFit="0" vertical="center" wrapText="1"/>
    </xf>
    <xf borderId="26" fillId="13" fontId="10" numFmtId="0" xfId="0" applyAlignment="1" applyBorder="1" applyFill="1" applyFont="1">
      <alignment horizontal="center" shrinkToFit="0" vertical="center" wrapText="0"/>
    </xf>
    <xf borderId="33" fillId="7" fontId="10" numFmtId="0" xfId="0" applyAlignment="1" applyBorder="1" applyFont="1">
      <alignment horizontal="left" shrinkToFit="0" vertical="center" wrapText="0"/>
    </xf>
    <xf borderId="34" fillId="0" fontId="11" numFmtId="0" xfId="0" applyAlignment="1" applyBorder="1" applyFont="1">
      <alignment horizontal="left" shrinkToFit="0" vertical="center" wrapText="0"/>
    </xf>
    <xf borderId="35" fillId="0" fontId="12" numFmtId="0" xfId="0" applyAlignment="1" applyBorder="1" applyFont="1">
      <alignment shrinkToFit="0" wrapText="1"/>
    </xf>
    <xf borderId="26" fillId="0" fontId="11" numFmtId="0" xfId="0" applyAlignment="1" applyBorder="1" applyFont="1">
      <alignment horizontal="center" shrinkToFit="0" vertical="center" wrapText="0"/>
    </xf>
    <xf borderId="0" fillId="0" fontId="8" numFmtId="0" xfId="0" applyAlignment="1" applyFont="1">
      <alignment horizontal="left" shrinkToFit="0" vertical="center" wrapText="0"/>
    </xf>
    <xf borderId="0" fillId="0" fontId="4" numFmtId="14" xfId="0" applyAlignment="1" applyFont="1" applyNumberFormat="1">
      <alignment horizontal="left" shrinkToFit="0" vertical="center" wrapText="0"/>
    </xf>
    <xf borderId="21" fillId="11" fontId="11" numFmtId="49" xfId="0" applyAlignment="1" applyBorder="1" applyFont="1" applyNumberFormat="1">
      <alignment horizontal="center" shrinkToFit="0" wrapText="1"/>
    </xf>
    <xf borderId="26" fillId="0" fontId="11" numFmtId="1" xfId="0" applyAlignment="1" applyBorder="1" applyFont="1" applyNumberFormat="1">
      <alignment horizontal="center" shrinkToFit="0" vertical="center" wrapText="0"/>
    </xf>
    <xf borderId="7" fillId="14" fontId="9" numFmtId="0" xfId="0" applyAlignment="1" applyBorder="1" applyFill="1" applyFont="1">
      <alignment horizontal="center" shrinkToFit="0" vertical="center" wrapText="0"/>
    </xf>
    <xf borderId="0" fillId="0" fontId="4" numFmtId="0" xfId="0" applyAlignment="1" applyFont="1">
      <alignment horizontal="center" shrinkToFit="0" vertical="top" wrapText="0"/>
    </xf>
    <xf borderId="0" fillId="0" fontId="16" numFmtId="1" xfId="0" applyAlignment="1" applyFont="1" applyNumberFormat="1">
      <alignment horizontal="center" shrinkToFit="0" vertical="center" wrapText="0"/>
    </xf>
    <xf borderId="0" fillId="0" fontId="4" numFmtId="0" xfId="0" applyAlignment="1" applyFont="1">
      <alignment horizontal="center" shrinkToFit="0" wrapText="0"/>
    </xf>
    <xf borderId="19" fillId="15" fontId="10" numFmtId="0" xfId="0" applyAlignment="1" applyBorder="1" applyFill="1" applyFont="1">
      <alignment horizontal="center" shrinkToFit="0" vertical="center" wrapText="0"/>
    </xf>
    <xf borderId="20" fillId="15" fontId="10" numFmtId="0" xfId="0" applyAlignment="1" applyBorder="1" applyFont="1">
      <alignment horizontal="center" shrinkToFit="0" vertical="center" wrapText="0"/>
    </xf>
    <xf borderId="21" fillId="15" fontId="10" numFmtId="0" xfId="0" applyAlignment="1" applyBorder="1" applyFont="1">
      <alignment horizontal="center" shrinkToFit="0" vertical="center" wrapText="0"/>
    </xf>
    <xf borderId="36" fillId="0" fontId="11" numFmtId="2" xfId="0" applyAlignment="1" applyBorder="1" applyFont="1" applyNumberFormat="1">
      <alignment horizontal="center" shrinkToFit="0" wrapText="0"/>
    </xf>
    <xf borderId="37" fillId="12" fontId="11" numFmtId="49" xfId="0" applyAlignment="1" applyBorder="1" applyFont="1" applyNumberFormat="1">
      <alignment horizontal="center" shrinkToFit="0" wrapText="0"/>
    </xf>
    <xf borderId="0" fillId="0" fontId="17" numFmtId="9" xfId="0" applyAlignment="1" applyFont="1" applyNumberFormat="1">
      <alignment horizontal="center" shrinkToFit="0" vertical="center" wrapText="0"/>
    </xf>
    <xf borderId="25" fillId="0" fontId="11" numFmtId="0" xfId="0" applyAlignment="1" applyBorder="1" applyFont="1">
      <alignment horizontal="left" shrinkToFit="0" vertical="center" wrapText="0"/>
    </xf>
    <xf borderId="0" fillId="0" fontId="11" numFmtId="0" xfId="0" applyAlignment="1" applyFont="1">
      <alignment horizontal="left" shrinkToFit="0" vertical="center" wrapText="0"/>
    </xf>
    <xf borderId="0" fillId="0" fontId="11" numFmtId="0" xfId="0" applyAlignment="1" applyFont="1">
      <alignment horizontal="center" shrinkToFit="0" vertical="center" wrapText="0"/>
    </xf>
    <xf borderId="0" fillId="0" fontId="12" numFmtId="1" xfId="0" applyAlignment="1" applyFont="1" applyNumberFormat="1">
      <alignment horizontal="center" shrinkToFit="0" vertical="center" wrapText="0"/>
    </xf>
    <xf borderId="38" fillId="8" fontId="18" numFmtId="0" xfId="0" applyAlignment="1" applyBorder="1" applyFont="1">
      <alignment horizontal="center" shrinkToFit="0" vertical="center" wrapText="1"/>
    </xf>
    <xf borderId="39" fillId="0" fontId="7" numFmtId="0" xfId="0" applyAlignment="1" applyBorder="1" applyFont="1">
      <alignment shrinkToFit="0" wrapText="1"/>
    </xf>
    <xf borderId="40" fillId="16" fontId="16" numFmtId="10" xfId="0" applyAlignment="1" applyBorder="1" applyFill="1" applyFont="1" applyNumberFormat="1">
      <alignment horizontal="center" shrinkToFit="0" vertical="center" wrapText="0"/>
    </xf>
    <xf borderId="0" fillId="0" fontId="17" numFmtId="0" xfId="0" applyAlignment="1" applyFont="1">
      <alignment shrinkToFit="0" vertical="center" wrapText="0"/>
    </xf>
    <xf borderId="0" fillId="0" fontId="17" numFmtId="0" xfId="0" applyAlignment="1" applyFont="1">
      <alignment horizontal="center" shrinkToFit="0" vertical="center" wrapText="0"/>
    </xf>
    <xf borderId="0" fillId="0" fontId="17" numFmtId="0" xfId="0" applyAlignment="1" applyFont="1">
      <alignment shrinkToFit="0" vertical="top" wrapText="0"/>
    </xf>
    <xf borderId="7" fillId="17" fontId="9" numFmtId="0" xfId="0" applyAlignment="1" applyBorder="1" applyFill="1" applyFont="1">
      <alignment horizontal="center" shrinkToFit="0" vertical="center" wrapText="0"/>
    </xf>
    <xf borderId="19" fillId="18" fontId="11" numFmtId="0" xfId="0" applyAlignment="1" applyBorder="1" applyFill="1" applyFont="1">
      <alignment horizontal="center" shrinkToFit="0" vertical="center" wrapText="0"/>
    </xf>
    <xf borderId="21" fillId="18" fontId="11" numFmtId="0" xfId="0" applyAlignment="1" applyBorder="1" applyFont="1">
      <alignment horizontal="center" shrinkToFit="0" vertical="center" wrapText="0"/>
    </xf>
    <xf borderId="0" fillId="0" fontId="17" numFmtId="1" xfId="0" applyAlignment="1" applyFont="1" applyNumberFormat="1">
      <alignment horizontal="center" shrinkToFit="0" vertical="center" wrapText="0"/>
    </xf>
    <xf borderId="0" fillId="0" fontId="19" numFmtId="0" xfId="0" applyAlignment="1" applyFont="1">
      <alignment horizontal="left" shrinkToFit="0" vertical="top" wrapText="0"/>
    </xf>
    <xf borderId="0" fillId="0" fontId="12" numFmtId="1" xfId="0" applyAlignment="1" applyFont="1" applyNumberFormat="1">
      <alignment horizontal="center" readingOrder="0" shrinkToFit="0" vertical="center" wrapText="0"/>
    </xf>
    <xf borderId="25" fillId="0" fontId="11" numFmtId="0" xfId="0" applyAlignment="1" applyBorder="1" applyFont="1">
      <alignment horizontal="left" shrinkToFit="0" vertical="center" wrapText="1"/>
    </xf>
    <xf borderId="41" fillId="0" fontId="20" numFmtId="0" xfId="0" applyAlignment="1" applyBorder="1" applyFont="1">
      <alignment horizontal="center" shrinkToFit="0" vertical="center" wrapText="0"/>
    </xf>
    <xf borderId="0" fillId="0" fontId="21" numFmtId="0" xfId="0" applyAlignment="1" applyFont="1">
      <alignment horizontal="center" shrinkToFit="0" vertical="center" wrapText="0"/>
    </xf>
    <xf borderId="0" fillId="0" fontId="20" numFmtId="0" xfId="0" applyAlignment="1" applyFont="1">
      <alignment shrinkToFit="0" wrapText="0"/>
    </xf>
    <xf borderId="0" fillId="0" fontId="17" numFmtId="164" xfId="0" applyAlignment="1" applyFont="1" applyNumberFormat="1">
      <alignment horizontal="center" shrinkToFit="0" vertical="center" wrapText="0"/>
    </xf>
    <xf borderId="0" fillId="0" fontId="20" numFmtId="0" xfId="0" applyAlignment="1" applyFont="1">
      <alignment shrinkToFit="0" wrapText="0"/>
    </xf>
    <xf borderId="4" fillId="0" fontId="11" numFmtId="0" xfId="0" applyAlignment="1" applyBorder="1" applyFont="1">
      <alignment horizontal="left" shrinkToFit="0" vertical="center" wrapText="1"/>
    </xf>
    <xf borderId="6" fillId="0" fontId="20" numFmtId="0" xfId="0" applyAlignment="1" applyBorder="1" applyFont="1">
      <alignment horizontal="center" shrinkToFit="0" vertical="center" wrapText="0"/>
    </xf>
    <xf borderId="7" fillId="19" fontId="22" numFmtId="0" xfId="0" applyAlignment="1" applyBorder="1" applyFill="1" applyFont="1">
      <alignment horizontal="center" shrinkToFit="0" vertical="center" wrapText="0"/>
    </xf>
    <xf borderId="19" fillId="20" fontId="11" numFmtId="0" xfId="0" applyAlignment="1" applyBorder="1" applyFill="1" applyFont="1">
      <alignment shrinkToFit="0" vertical="top" wrapText="0"/>
    </xf>
    <xf borderId="20" fillId="20" fontId="11" numFmtId="0" xfId="0" applyAlignment="1" applyBorder="1" applyFont="1">
      <alignment horizontal="center" shrinkToFit="0" vertical="center" wrapText="0"/>
    </xf>
    <xf borderId="21" fillId="20" fontId="11" numFmtId="0" xfId="0" applyAlignment="1" applyBorder="1" applyFont="1">
      <alignment shrinkToFit="0" wrapText="0"/>
    </xf>
    <xf borderId="0" fillId="0" fontId="21" numFmtId="0" xfId="0" applyAlignment="1" applyFont="1">
      <alignment shrinkToFit="0" vertical="top" wrapText="0"/>
    </xf>
    <xf borderId="0" fillId="0" fontId="21" numFmtId="0" xfId="0" applyAlignment="1" applyFont="1">
      <alignment shrinkToFit="0" wrapText="0"/>
    </xf>
    <xf borderId="25" fillId="0" fontId="11" numFmtId="0" xfId="0" applyAlignment="1" applyBorder="1" applyFont="1">
      <alignment shrinkToFit="0" vertical="top" wrapText="0"/>
    </xf>
    <xf borderId="0" fillId="0" fontId="11" numFmtId="164" xfId="0" applyAlignment="1" applyFont="1" applyNumberFormat="1">
      <alignment horizontal="center" shrinkToFit="0" vertical="center" wrapText="0"/>
    </xf>
    <xf borderId="21" fillId="12" fontId="11" numFmtId="0" xfId="0" applyAlignment="1" applyBorder="1" applyFont="1">
      <alignment horizontal="center" shrinkToFit="0" wrapText="0"/>
    </xf>
    <xf borderId="0" fillId="0" fontId="11" numFmtId="0" xfId="0" applyAlignment="1" applyFont="1">
      <alignment shrinkToFit="0" vertical="top" wrapText="0"/>
    </xf>
    <xf borderId="0" fillId="0" fontId="11" numFmtId="0" xfId="0" applyAlignment="1" applyFont="1">
      <alignment shrinkToFit="0" wrapText="0"/>
    </xf>
    <xf borderId="0" fillId="0" fontId="11" numFmtId="164" xfId="0" applyAlignment="1" applyFont="1" applyNumberFormat="1">
      <alignment horizontal="center" readingOrder="0" shrinkToFit="0" vertical="center" wrapText="0"/>
    </xf>
    <xf borderId="21" fillId="5" fontId="11" numFmtId="0" xfId="0" applyAlignment="1" applyBorder="1" applyFont="1">
      <alignment horizontal="center" shrinkToFit="0" wrapText="0"/>
    </xf>
    <xf borderId="41" fillId="0" fontId="11" numFmtId="0" xfId="0" applyAlignment="1" applyBorder="1" applyFont="1">
      <alignment horizontal="center" shrinkToFit="0" wrapText="0"/>
    </xf>
    <xf borderId="25" fillId="0" fontId="11" numFmtId="0" xfId="0" applyAlignment="1" applyBorder="1" applyFont="1">
      <alignment shrinkToFit="0" wrapText="0"/>
    </xf>
    <xf borderId="0" fillId="0" fontId="11" numFmtId="0" xfId="0" applyAlignment="1" applyFont="1">
      <alignment horizontal="center" readingOrder="0" shrinkToFit="0" vertical="center" wrapText="0"/>
    </xf>
    <xf borderId="42" fillId="15" fontId="10" numFmtId="0" xfId="0" applyAlignment="1" applyBorder="1" applyFont="1">
      <alignment horizontal="right" shrinkToFit="0" vertical="center" wrapText="0"/>
    </xf>
    <xf borderId="21" fillId="15" fontId="8" numFmtId="1" xfId="0" applyAlignment="1" applyBorder="1" applyFont="1" applyNumberFormat="1">
      <alignment horizontal="right" shrinkToFit="0" wrapText="0"/>
    </xf>
    <xf borderId="43" fillId="15" fontId="10" numFmtId="0" xfId="0" applyAlignment="1" applyBorder="1" applyFont="1">
      <alignment horizontal="right" shrinkToFit="0" vertical="center" wrapText="0"/>
    </xf>
    <xf borderId="44" fillId="0" fontId="7" numFmtId="0" xfId="0" applyAlignment="1" applyBorder="1" applyFont="1">
      <alignment shrinkToFit="0" wrapText="1"/>
    </xf>
    <xf borderId="45" fillId="15" fontId="8" numFmtId="1" xfId="0" applyAlignment="1" applyBorder="1" applyFont="1" applyNumberFormat="1">
      <alignment shrinkToFit="0" wrapText="0"/>
    </xf>
    <xf borderId="0" fillId="0" fontId="11" numFmtId="0" xfId="0" applyAlignment="1" applyFont="1">
      <alignment shrinkToFit="0" vertical="center" wrapText="0"/>
    </xf>
    <xf borderId="4" fillId="0" fontId="11" numFmtId="0" xfId="0" applyAlignment="1" applyBorder="1" applyFont="1">
      <alignment shrinkToFit="0" wrapText="0"/>
    </xf>
    <xf borderId="5" fillId="0" fontId="11" numFmtId="164" xfId="0" applyAlignment="1" applyBorder="1" applyFont="1" applyNumberFormat="1">
      <alignment horizontal="center" shrinkToFit="0" vertical="center" wrapText="0"/>
    </xf>
    <xf borderId="6" fillId="0" fontId="11" numFmtId="0" xfId="0" applyAlignment="1" applyBorder="1" applyFont="1">
      <alignment horizontal="center" shrinkToFit="0" wrapText="0"/>
    </xf>
    <xf quotePrefix="1" borderId="7" fillId="21" fontId="9" numFmtId="0" xfId="0" applyAlignment="1" applyBorder="1" applyFill="1" applyFont="1">
      <alignment horizontal="center" shrinkToFit="0" wrapText="1"/>
    </xf>
    <xf borderId="4" fillId="0" fontId="11" numFmtId="0" xfId="0" applyAlignment="1" applyBorder="1" applyFont="1">
      <alignment horizontal="left" shrinkToFit="0" vertical="top" wrapText="1"/>
    </xf>
    <xf borderId="5" fillId="0" fontId="11" numFmtId="0" xfId="0" applyAlignment="1" applyBorder="1" applyFont="1">
      <alignment horizontal="left" shrinkToFit="0" vertical="top" wrapText="1"/>
    </xf>
    <xf borderId="6" fillId="0" fontId="11" numFmtId="0" xfId="0" applyAlignment="1" applyBorder="1" applyFont="1">
      <alignment horizontal="left" shrinkToFit="0" vertical="top" wrapText="1"/>
    </xf>
    <xf borderId="7" fillId="12" fontId="9" numFmtId="0" xfId="0" applyAlignment="1" applyBorder="1" applyFont="1">
      <alignment horizontal="center" shrinkToFit="0" vertical="center" wrapText="0"/>
    </xf>
    <xf borderId="5" fillId="0" fontId="12" numFmtId="0" xfId="0" applyAlignment="1" applyBorder="1" applyFont="1">
      <alignment shrinkToFit="0" wrapText="1"/>
    </xf>
    <xf borderId="6" fillId="0" fontId="12" numFmtId="0" xfId="0" applyAlignment="1" applyBorder="1" applyFont="1">
      <alignment shrinkToFit="0" wrapText="1"/>
    </xf>
    <xf borderId="4" fillId="0" fontId="4" numFmtId="0" xfId="0" applyAlignment="1" applyBorder="1" applyFont="1">
      <alignment horizontal="left" shrinkToFit="0" vertical="top" wrapText="0"/>
    </xf>
  </cellXfs>
  <cellStyles count="1">
    <cellStyle xfId="0" name="Normal" builtinId="0"/>
  </cellStyles>
  <dxfs count="15">
    <dxf>
      <font/>
      <fill>
        <patternFill patternType="solid">
          <fgColor rgb="FFFF0000"/>
          <bgColor rgb="FFFF00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92D050"/>
          <bgColor rgb="FF92D050"/>
        </patternFill>
      </fill>
      <border/>
    </dxf>
    <dxf>
      <font/>
      <fill>
        <patternFill patternType="solid">
          <fgColor rgb="FFFFC000"/>
          <bgColor rgb="FFFFC000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theme="9"/>
          <bgColor theme="9"/>
        </patternFill>
      </fill>
      <border/>
    </dxf>
    <dxf>
      <font/>
      <fill>
        <patternFill patternType="solid">
          <fgColor rgb="FFBDD6EE"/>
          <bgColor rgb="FFBDD6EE"/>
        </patternFill>
      </fill>
      <border/>
    </dxf>
    <dxf>
      <font/>
      <fill>
        <patternFill patternType="solid">
          <fgColor rgb="FFDEEAF6"/>
          <bgColor rgb="FFDEEAF6"/>
        </patternFill>
      </fill>
      <border/>
    </dxf>
    <dxf>
      <font/>
      <fill>
        <patternFill patternType="solid">
          <fgColor theme="6"/>
          <bgColor theme="6"/>
        </patternFill>
      </fill>
      <border/>
    </dxf>
    <dxf>
      <font/>
      <fill>
        <patternFill patternType="solid">
          <fgColor theme="8"/>
          <bgColor theme="8"/>
        </patternFill>
      </fill>
      <border/>
    </dxf>
    <dxf>
      <font/>
      <fill>
        <patternFill patternType="solid">
          <fgColor theme="5"/>
          <bgColor theme="5"/>
        </patternFill>
      </fill>
      <border/>
    </dxf>
    <dxf>
      <font/>
      <fill>
        <patternFill patternType="solid">
          <fgColor theme="7"/>
          <bgColor theme="7"/>
        </patternFill>
      </fill>
      <border/>
    </dxf>
    <dxf>
      <font/>
      <fill>
        <patternFill patternType="solid">
          <fgColor theme="1"/>
          <bgColor theme="1"/>
        </patternFill>
      </fill>
      <border/>
    </dxf>
    <dxf>
      <font/>
      <fill>
        <patternFill patternType="solid">
          <fgColor theme="4"/>
          <bgColor theme="4"/>
        </patternFill>
      </fill>
      <border/>
    </dxf>
  </dxfs>
  <tableStyles count="9">
    <tableStyle count="3" pivot="0" name="Season Year-style">
      <tableStyleElement dxfId="6" type="headerRow"/>
      <tableStyleElement dxfId="7" type="firstRowStripe"/>
      <tableStyleElement dxfId="8" type="secondRowStripe"/>
    </tableStyle>
    <tableStyle count="3" pivot="0" name="Season Year-style 2">
      <tableStyleElement dxfId="9" type="headerRow"/>
      <tableStyleElement dxfId="7" type="firstRowStripe"/>
      <tableStyleElement dxfId="8" type="secondRowStripe"/>
    </tableStyle>
    <tableStyle count="3" pivot="0" name="Season Year-style 3">
      <tableStyleElement dxfId="10" type="headerRow"/>
      <tableStyleElement dxfId="7" type="firstRowStripe"/>
      <tableStyleElement dxfId="8" type="secondRowStripe"/>
    </tableStyle>
    <tableStyle count="3" pivot="0" name="Season Year-style 4">
      <tableStyleElement dxfId="11" type="headerRow"/>
      <tableStyleElement dxfId="7" type="firstRowStripe"/>
      <tableStyleElement dxfId="8" type="secondRowStripe"/>
    </tableStyle>
    <tableStyle count="3" pivot="0" name="Season Year-style 5">
      <tableStyleElement dxfId="10" type="headerRow"/>
      <tableStyleElement dxfId="7" type="firstRowStripe"/>
      <tableStyleElement dxfId="8" type="secondRowStripe"/>
    </tableStyle>
    <tableStyle count="3" pivot="0" name="Season Year-style 6">
      <tableStyleElement dxfId="12" type="headerRow"/>
      <tableStyleElement dxfId="7" type="firstRowStripe"/>
      <tableStyleElement dxfId="8" type="secondRowStripe"/>
    </tableStyle>
    <tableStyle count="3" pivot="0" name="Season Year-style 7">
      <tableStyleElement dxfId="13" type="headerRow"/>
      <tableStyleElement dxfId="7" type="firstRowStripe"/>
      <tableStyleElement dxfId="8" type="secondRowStripe"/>
    </tableStyle>
    <tableStyle count="3" pivot="0" name="Season Year-style 8">
      <tableStyleElement dxfId="14" type="headerRow"/>
      <tableStyleElement dxfId="7" type="firstRowStripe"/>
      <tableStyleElement dxfId="8" type="secondRowStripe"/>
    </tableStyle>
    <tableStyle count="3" pivot="0" name="Season Year-style 9">
      <tableStyleElement dxfId="12" type="headerRow"/>
      <tableStyleElement dxfId="7" type="firstRowStripe"/>
      <tableStyleElement dxfId="8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4333875" cy="1238250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ables/table1.xml><?xml version="1.0" encoding="utf-8"?>
<table xmlns="http://schemas.openxmlformats.org/spreadsheetml/2006/main" ref="F10:H20" displayName="Table_1" id="1">
  <tableColumns count="3">
    <tableColumn name="Index" id="1"/>
    <tableColumn name="Value" id="2"/>
    <tableColumn name="Rating" id="3"/>
  </tableColumns>
  <tableStyleInfo name="Season Year-style" showColumnStripes="0" showFirstColumn="1" showLastColumn="1" showRowStripes="1"/>
</table>
</file>

<file path=xl/tables/table2.xml><?xml version="1.0" encoding="utf-8"?>
<table xmlns="http://schemas.openxmlformats.org/spreadsheetml/2006/main" ref="J11:M21" displayName="Table_2" id="2">
  <tableColumns count="4">
    <tableColumn name="Index" id="1"/>
    <tableColumn name="Impaired" id="2"/>
    <tableColumn name="Potentially Impaired" id="3"/>
    <tableColumn name="Unimpaired" id="4"/>
  </tableColumns>
  <tableStyleInfo name="Season Year-style 2" showColumnStripes="0" showFirstColumn="1" showLastColumn="1" showRowStripes="1"/>
</table>
</file>

<file path=xl/tables/table3.xml><?xml version="1.0" encoding="utf-8"?>
<table xmlns="http://schemas.openxmlformats.org/spreadsheetml/2006/main" ref="A20:D48" displayName="Table_3" id="3">
  <tableColumns count="4">
    <tableColumn name="Taxa" id="1"/>
    <tableColumn name="Common Name" id="2"/>
    <tableColumn name="Tolerance" id="3"/>
    <tableColumn name="Count" id="4"/>
  </tableColumns>
  <tableStyleInfo name="Season Year-style 3" showColumnStripes="0" showFirstColumn="1" showLastColumn="1" showRowStripes="1"/>
</table>
</file>

<file path=xl/tables/table4.xml><?xml version="1.0" encoding="utf-8"?>
<table xmlns="http://schemas.openxmlformats.org/spreadsheetml/2006/main" ref="F24:G38" displayName="Table_4" id="4">
  <tableColumns count="2">
    <tableColumn name="Parameter" id="1"/>
    <tableColumn name="Result" id="2"/>
  </tableColumns>
  <tableStyleInfo name="Season Year-style 4" showColumnStripes="0" showFirstColumn="1" showLastColumn="1" showRowStripes="1"/>
</table>
</file>

<file path=xl/tables/table5.xml><?xml version="1.0" encoding="utf-8"?>
<table xmlns="http://schemas.openxmlformats.org/spreadsheetml/2006/main" ref="J25:J31" displayName="Table_5" id="5">
  <tableColumns count="1">
    <tableColumn name="Riparian Vegetation" id="1"/>
  </tableColumns>
  <tableStyleInfo name="Season Year-style 5" showColumnStripes="0" showFirstColumn="1" showLastColumn="1" showRowStripes="1"/>
</table>
</file>

<file path=xl/tables/table6.xml><?xml version="1.0" encoding="utf-8"?>
<table xmlns="http://schemas.openxmlformats.org/spreadsheetml/2006/main" ref="K25:K30" displayName="Table_6" id="6">
  <tableColumns count="1">
    <tableColumn name="Substrate" id="1"/>
  </tableColumns>
  <tableStyleInfo name="Season Year-style 6" showColumnStripes="0" showFirstColumn="1" showLastColumn="1" showRowStripes="1"/>
</table>
</file>

<file path=xl/tables/table7.xml><?xml version="1.0" encoding="utf-8"?>
<table xmlns="http://schemas.openxmlformats.org/spreadsheetml/2006/main" ref="L25:L30" displayName="Table_7" id="7">
  <tableColumns count="1">
    <tableColumn name="Overhead Forest Cover" id="1"/>
  </tableColumns>
  <tableStyleInfo name="Season Year-style 7" showColumnStripes="0" showFirstColumn="1" showLastColumn="1" showRowStripes="1"/>
</table>
</file>

<file path=xl/tables/table8.xml><?xml version="1.0" encoding="utf-8"?>
<table xmlns="http://schemas.openxmlformats.org/spreadsheetml/2006/main" ref="F41:H52" displayName="Table_8" id="8">
  <tableColumns count="3">
    <tableColumn name="Parameter" id="1"/>
    <tableColumn name="Results" id="2"/>
    <tableColumn name="Rating" id="3"/>
  </tableColumns>
  <tableStyleInfo name="Season Year-style 8" showColumnStripes="0" showFirstColumn="1" showLastColumn="1" showRowStripes="1"/>
</table>
</file>

<file path=xl/tables/table9.xml><?xml version="1.0" encoding="utf-8"?>
<table xmlns="http://schemas.openxmlformats.org/spreadsheetml/2006/main" ref="J41:K45" displayName="Table_9" id="9">
  <tableColumns count="2">
    <tableColumn name="Units" id="1"/>
    <tableColumn name="Conversion" id="2"/>
  </tableColumns>
  <tableStyleInfo name="Season Year-style 9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Relationship Id="rId11" Type="http://schemas.openxmlformats.org/officeDocument/2006/relationships/table" Target="../tables/table1.xml"/><Relationship Id="rId13" Type="http://schemas.openxmlformats.org/officeDocument/2006/relationships/table" Target="../tables/table3.xml"/><Relationship Id="rId12" Type="http://schemas.openxmlformats.org/officeDocument/2006/relationships/table" Target="../tables/table2.xml"/><Relationship Id="rId15" Type="http://schemas.openxmlformats.org/officeDocument/2006/relationships/table" Target="../tables/table5.xml"/><Relationship Id="rId14" Type="http://schemas.openxmlformats.org/officeDocument/2006/relationships/table" Target="../tables/table4.xml"/><Relationship Id="rId17" Type="http://schemas.openxmlformats.org/officeDocument/2006/relationships/table" Target="../tables/table7.xml"/><Relationship Id="rId16" Type="http://schemas.openxmlformats.org/officeDocument/2006/relationships/table" Target="../tables/table6.xml"/><Relationship Id="rId19" Type="http://schemas.openxmlformats.org/officeDocument/2006/relationships/table" Target="../tables/table9.xml"/><Relationship Id="rId18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>
    <row r="1">
      <c r="A1" s="1" t="s">
        <v>0</v>
      </c>
    </row>
    <row r="2">
      <c r="A2" s="2" t="s">
        <v>1</v>
      </c>
    </row>
    <row r="3">
      <c r="A3" s="2" t="s">
        <v>2</v>
      </c>
    </row>
    <row r="4">
      <c r="A4" s="2" t="s">
        <v>3</v>
      </c>
    </row>
    <row r="5">
      <c r="A5" s="2"/>
    </row>
    <row r="6">
      <c r="A6" s="2" t="s">
        <v>4</v>
      </c>
    </row>
    <row r="7">
      <c r="A7" s="3"/>
    </row>
    <row r="8">
      <c r="A8" s="4" t="s">
        <v>5</v>
      </c>
    </row>
    <row r="9">
      <c r="A9" s="3"/>
    </row>
    <row r="10">
      <c r="A10" s="2" t="s">
        <v>6</v>
      </c>
    </row>
    <row r="11">
      <c r="A11" s="5"/>
    </row>
    <row r="12">
      <c r="A12" s="2" t="s">
        <v>7</v>
      </c>
    </row>
  </sheetData>
  <mergeCells count="12">
    <mergeCell ref="A10:G10"/>
    <mergeCell ref="A11:G11"/>
    <mergeCell ref="A12:G12"/>
    <mergeCell ref="A8:G8"/>
    <mergeCell ref="A9:G9"/>
    <mergeCell ref="A1:G1"/>
    <mergeCell ref="A2:G2"/>
    <mergeCell ref="A3:G3"/>
    <mergeCell ref="A4:G4"/>
    <mergeCell ref="A6:G6"/>
    <mergeCell ref="A5:G5"/>
    <mergeCell ref="A7:G7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 outlineLevelCol="1"/>
  <cols>
    <col customWidth="1" min="1" max="1" width="24.75"/>
    <col customWidth="1" min="2" max="2" width="20.75"/>
    <col customWidth="1" min="3" max="3" width="10.88"/>
    <col customWidth="1" min="4" max="4" width="7.88"/>
    <col customWidth="1" min="5" max="5" width="2.75"/>
    <col customWidth="1" min="6" max="6" width="48.88"/>
    <col customWidth="1" min="7" max="7" width="30.38"/>
    <col customWidth="1" min="8" max="8" width="21.38"/>
    <col customWidth="1" min="9" max="9" width="9.13"/>
    <col customWidth="1" min="10" max="10" width="28.63"/>
    <col customWidth="1" min="11" max="11" width="21.75" outlineLevel="1"/>
    <col customWidth="1" min="12" max="12" width="25.0" outlineLevel="1"/>
    <col customWidth="1" min="13" max="13" width="13.75" outlineLevel="1"/>
    <col customWidth="1" min="14" max="15" width="9.13" outlineLevel="1"/>
    <col customWidth="1" min="16" max="16" width="32.75" outlineLevel="1"/>
    <col customWidth="1" min="17" max="17" width="20.0" outlineLevel="1"/>
    <col customWidth="1" min="18" max="19" width="17.63" outlineLevel="1"/>
    <col customWidth="1" min="20" max="20" width="21.13" outlineLevel="1"/>
    <col customWidth="1" min="21" max="21" width="16.75" outlineLevel="1"/>
    <col customWidth="1" min="22" max="22" width="15.25" outlineLevel="1"/>
    <col customWidth="1" min="23" max="23" width="19.13" outlineLevel="1"/>
    <col customWidth="1" min="24" max="24" width="19.0" outlineLevel="1"/>
    <col customWidth="1" min="25" max="25" width="17.75" outlineLevel="1"/>
    <col customWidth="1" min="26" max="26" width="19.13" outlineLevel="1"/>
    <col customWidth="1" min="27" max="27" width="22.25" outlineLevel="1"/>
    <col customWidth="1" min="28" max="28" width="18.0" outlineLevel="1"/>
    <col customWidth="1" min="29" max="29" width="17.25" outlineLevel="1"/>
    <col customWidth="1" min="30" max="30" width="18.13" outlineLevel="1"/>
    <col customWidth="1" min="31" max="31" width="17.25" outlineLevel="1"/>
    <col customWidth="1" min="32" max="32" width="19.63" outlineLevel="1"/>
    <col customWidth="1" min="33" max="33" width="18.63" outlineLevel="1"/>
    <col customWidth="1" min="34" max="34" width="19.13" outlineLevel="1"/>
    <col customWidth="1" min="35" max="35" width="18.13" outlineLevel="1"/>
    <col customWidth="1" min="36" max="36" width="19.0" outlineLevel="1"/>
    <col customWidth="1" min="37" max="37" width="20.88" outlineLevel="1"/>
    <col customWidth="1" min="38" max="38" width="21.0" outlineLevel="1"/>
    <col customWidth="1" min="39" max="39" width="16.63" outlineLevel="1"/>
    <col customWidth="1" min="40" max="40" width="24.25" outlineLevel="1"/>
    <col customWidth="1" min="41" max="41" width="16.25" outlineLevel="1"/>
    <col customWidth="1" min="42" max="42" width="17.25" outlineLevel="1"/>
    <col customWidth="1" min="43" max="43" width="20.13" outlineLevel="1"/>
    <col customWidth="1" min="44" max="44" width="16.63" outlineLevel="1"/>
  </cols>
  <sheetData>
    <row r="1" ht="12.75" customHeight="1">
      <c r="A1" s="6"/>
      <c r="B1" s="6"/>
      <c r="C1" s="6"/>
      <c r="D1" s="6"/>
      <c r="E1" s="7"/>
      <c r="F1" s="6"/>
      <c r="G1" s="8"/>
      <c r="H1" s="6"/>
      <c r="I1" s="6"/>
      <c r="J1" s="7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ht="23.25" customHeight="1">
      <c r="A2" s="6"/>
      <c r="B2" s="6"/>
      <c r="C2" s="6"/>
      <c r="D2" s="6"/>
      <c r="E2" s="7"/>
      <c r="F2" s="9" t="s">
        <v>8</v>
      </c>
      <c r="I2" s="10"/>
      <c r="J2" s="10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ht="12.75" customHeight="1">
      <c r="A3" s="6"/>
      <c r="B3" s="6"/>
      <c r="C3" s="6"/>
      <c r="D3" s="6"/>
      <c r="E3" s="7"/>
      <c r="I3" s="6"/>
      <c r="J3" s="7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ht="12.75" customHeight="1">
      <c r="A4" s="6"/>
      <c r="B4" s="6"/>
      <c r="C4" s="6"/>
      <c r="D4" s="6"/>
      <c r="E4" s="7"/>
      <c r="I4" s="6"/>
      <c r="J4" s="7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ht="12.75" customHeight="1">
      <c r="A5" s="6"/>
      <c r="B5" s="6"/>
      <c r="C5" s="6"/>
      <c r="D5" s="6"/>
      <c r="E5" s="7"/>
      <c r="I5" s="6"/>
      <c r="J5" s="7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ht="26.25" customHeight="1">
      <c r="A6" s="6"/>
      <c r="B6" s="6"/>
      <c r="C6" s="6"/>
      <c r="D6" s="6"/>
      <c r="E6" s="7"/>
      <c r="F6" s="11" t="s">
        <v>9</v>
      </c>
      <c r="G6" s="12"/>
      <c r="H6" s="13"/>
      <c r="I6" s="6"/>
      <c r="J6" s="14" t="s">
        <v>10</v>
      </c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</row>
    <row r="7" ht="6.0" customHeight="1">
      <c r="A7" s="15"/>
      <c r="B7" s="15"/>
      <c r="C7" s="15"/>
      <c r="D7" s="15"/>
      <c r="E7" s="15"/>
      <c r="F7" s="16"/>
      <c r="G7" s="17"/>
      <c r="H7" s="18"/>
      <c r="I7" s="19"/>
      <c r="J7" s="19"/>
      <c r="K7" s="19"/>
      <c r="L7" s="19"/>
      <c r="M7" s="19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</row>
    <row r="8" ht="16.5" customHeight="1">
      <c r="A8" s="6"/>
      <c r="B8" s="6"/>
      <c r="C8" s="6"/>
      <c r="D8" s="15"/>
      <c r="E8" s="15"/>
      <c r="F8" s="20" t="s">
        <v>11</v>
      </c>
      <c r="G8" s="21"/>
      <c r="H8" s="22"/>
      <c r="I8" s="19"/>
      <c r="J8" s="19"/>
      <c r="K8" s="19"/>
      <c r="L8" s="19"/>
      <c r="M8" s="19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</row>
    <row r="9" ht="18.75" customHeight="1">
      <c r="A9" s="23" t="s">
        <v>12</v>
      </c>
      <c r="B9" s="24" t="s">
        <v>12</v>
      </c>
      <c r="C9" s="25"/>
      <c r="D9" s="6"/>
      <c r="E9" s="8"/>
      <c r="F9" s="26" t="s">
        <v>13</v>
      </c>
      <c r="G9" s="27"/>
      <c r="H9" s="28"/>
      <c r="I9" s="6"/>
      <c r="J9" s="6"/>
      <c r="K9" s="6"/>
      <c r="L9" s="6"/>
      <c r="M9" s="6"/>
      <c r="N9" s="6"/>
      <c r="O9" s="6"/>
      <c r="P9" s="29" t="s">
        <v>14</v>
      </c>
    </row>
    <row r="10" ht="18.75" customHeight="1">
      <c r="A10" s="30" t="s">
        <v>15</v>
      </c>
      <c r="B10" s="31"/>
      <c r="C10" s="32"/>
      <c r="D10" s="6"/>
      <c r="E10" s="8"/>
      <c r="F10" s="33" t="s">
        <v>16</v>
      </c>
      <c r="G10" s="34" t="s">
        <v>17</v>
      </c>
      <c r="H10" s="35" t="s">
        <v>18</v>
      </c>
      <c r="I10" s="6"/>
      <c r="J10" s="36" t="s">
        <v>19</v>
      </c>
      <c r="N10" s="6"/>
      <c r="O10" s="6"/>
      <c r="P10" s="37" t="s">
        <v>20</v>
      </c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9"/>
    </row>
    <row r="11" ht="24.75" customHeight="1">
      <c r="A11" s="30" t="s">
        <v>21</v>
      </c>
      <c r="B11" s="31" t="s">
        <v>22</v>
      </c>
      <c r="C11" s="32"/>
      <c r="D11" s="6"/>
      <c r="E11" s="8"/>
      <c r="F11" s="40" t="s">
        <v>23</v>
      </c>
      <c r="G11" s="41" t="str">
        <f>('Season Year'!$T$18+'Season Year'!$S$18+'Season Year'!$R$18)/D49</f>
        <v>#DIV/0!</v>
      </c>
      <c r="H11" s="42" t="str">
        <f>IFERROR(IF('Season Year'!$G11&gt;30%,"Impaired",IF('Season Year'!$G11&lt;10%, "Unimpaired","Potentially Impaired")),"N/A")</f>
        <v>N/A</v>
      </c>
      <c r="I11" s="6"/>
      <c r="J11" s="43" t="s">
        <v>16</v>
      </c>
      <c r="K11" s="43" t="s">
        <v>24</v>
      </c>
      <c r="L11" s="43" t="s">
        <v>25</v>
      </c>
      <c r="M11" s="43" t="s">
        <v>26</v>
      </c>
      <c r="N11" s="6"/>
      <c r="O11" s="6"/>
      <c r="P11" s="44" t="s">
        <v>27</v>
      </c>
      <c r="Q11" s="45" t="s">
        <v>28</v>
      </c>
      <c r="R11" s="45" t="s">
        <v>29</v>
      </c>
      <c r="S11" s="45" t="s">
        <v>30</v>
      </c>
      <c r="T11" s="45" t="s">
        <v>31</v>
      </c>
      <c r="U11" s="45" t="s">
        <v>32</v>
      </c>
      <c r="V11" s="45" t="s">
        <v>33</v>
      </c>
      <c r="W11" s="45" t="s">
        <v>34</v>
      </c>
      <c r="X11" s="45" t="s">
        <v>35</v>
      </c>
      <c r="Y11" s="45" t="s">
        <v>36</v>
      </c>
      <c r="Z11" s="45" t="s">
        <v>37</v>
      </c>
      <c r="AA11" s="45" t="s">
        <v>38</v>
      </c>
      <c r="AB11" s="45" t="s">
        <v>39</v>
      </c>
      <c r="AC11" s="45" t="s">
        <v>40</v>
      </c>
      <c r="AD11" s="45" t="s">
        <v>41</v>
      </c>
      <c r="AE11" s="45" t="s">
        <v>42</v>
      </c>
      <c r="AF11" s="45" t="s">
        <v>43</v>
      </c>
      <c r="AG11" s="45" t="s">
        <v>44</v>
      </c>
      <c r="AH11" s="45" t="s">
        <v>45</v>
      </c>
      <c r="AI11" s="45" t="s">
        <v>46</v>
      </c>
      <c r="AJ11" s="45" t="s">
        <v>47</v>
      </c>
      <c r="AK11" s="45" t="s">
        <v>48</v>
      </c>
      <c r="AL11" s="45" t="s">
        <v>49</v>
      </c>
      <c r="AM11" s="45" t="s">
        <v>50</v>
      </c>
      <c r="AN11" s="45" t="s">
        <v>51</v>
      </c>
      <c r="AO11" s="45" t="s">
        <v>52</v>
      </c>
      <c r="AP11" s="45" t="s">
        <v>53</v>
      </c>
      <c r="AQ11" s="45" t="s">
        <v>54</v>
      </c>
      <c r="AR11" s="45" t="s">
        <v>55</v>
      </c>
    </row>
    <row r="12" ht="22.5" customHeight="1">
      <c r="A12" s="30" t="s">
        <v>56</v>
      </c>
      <c r="B12" s="31"/>
      <c r="C12" s="32"/>
      <c r="D12" s="6"/>
      <c r="E12" s="8"/>
      <c r="F12" s="40" t="s">
        <v>57</v>
      </c>
      <c r="G12" s="41" t="str">
        <f>'Season Year'!$AK$18/D49</f>
        <v>#DIV/0!</v>
      </c>
      <c r="H12" s="46" t="str">
        <f>IFERROR(IF('Season Year'!$G12&gt;40%, "Impaired",IF('Season Year'!$G12&lt;10%, "Unimpaired","Potentially Impaired")),"N/A")</f>
        <v>N/A</v>
      </c>
      <c r="I12" s="6"/>
      <c r="J12" s="47" t="s">
        <v>58</v>
      </c>
      <c r="K12" s="48" t="s">
        <v>59</v>
      </c>
      <c r="L12" s="49" t="s">
        <v>60</v>
      </c>
      <c r="M12" s="50" t="s">
        <v>61</v>
      </c>
      <c r="N12" s="6"/>
      <c r="O12" s="6"/>
      <c r="P12" s="51" t="s">
        <v>62</v>
      </c>
      <c r="Q12" s="52" t="s">
        <v>63</v>
      </c>
      <c r="R12" s="52" t="s">
        <v>64</v>
      </c>
      <c r="S12" s="52" t="s">
        <v>65</v>
      </c>
      <c r="T12" s="52" t="s">
        <v>66</v>
      </c>
      <c r="U12" s="52" t="s">
        <v>67</v>
      </c>
      <c r="V12" s="52" t="s">
        <v>68</v>
      </c>
      <c r="W12" s="52" t="s">
        <v>69</v>
      </c>
      <c r="X12" s="52" t="s">
        <v>70</v>
      </c>
      <c r="Y12" s="52" t="s">
        <v>71</v>
      </c>
      <c r="Z12" s="52" t="s">
        <v>72</v>
      </c>
      <c r="AA12" s="52" t="s">
        <v>73</v>
      </c>
      <c r="AB12" s="52" t="s">
        <v>74</v>
      </c>
      <c r="AC12" s="52" t="s">
        <v>75</v>
      </c>
      <c r="AD12" s="52" t="s">
        <v>76</v>
      </c>
      <c r="AE12" s="52" t="s">
        <v>77</v>
      </c>
      <c r="AF12" s="52" t="s">
        <v>78</v>
      </c>
      <c r="AG12" s="52" t="s">
        <v>79</v>
      </c>
      <c r="AH12" s="52" t="s">
        <v>80</v>
      </c>
      <c r="AI12" s="52" t="s">
        <v>81</v>
      </c>
      <c r="AJ12" s="52" t="s">
        <v>82</v>
      </c>
      <c r="AK12" s="52" t="s">
        <v>83</v>
      </c>
      <c r="AL12" s="52" t="s">
        <v>84</v>
      </c>
      <c r="AM12" s="52" t="s">
        <v>85</v>
      </c>
      <c r="AN12" s="52" t="s">
        <v>86</v>
      </c>
      <c r="AO12" s="52" t="s">
        <v>87</v>
      </c>
      <c r="AP12" s="52" t="s">
        <v>88</v>
      </c>
      <c r="AQ12" s="52" t="s">
        <v>89</v>
      </c>
      <c r="AR12" s="53" t="s">
        <v>90</v>
      </c>
    </row>
    <row r="13" ht="20.25" customHeight="1">
      <c r="A13" s="30" t="s">
        <v>91</v>
      </c>
      <c r="B13" s="31"/>
      <c r="C13" s="32"/>
      <c r="D13" s="6"/>
      <c r="E13" s="8"/>
      <c r="F13" s="40" t="s">
        <v>92</v>
      </c>
      <c r="G13" s="41" t="str">
        <f>'Season Year'!$V$18/D49</f>
        <v>#DIV/0!</v>
      </c>
      <c r="H13" s="42" t="str">
        <f>IFERROR(IF('Season Year'!$G13&gt;5%, "Impaired",IF('Season Year'!$G13&lt;1%, "Unimpaired","Potentially Impaired")),"N/A")</f>
        <v>N/A</v>
      </c>
      <c r="I13" s="6"/>
      <c r="J13" s="47" t="s">
        <v>93</v>
      </c>
      <c r="K13" s="48" t="s">
        <v>94</v>
      </c>
      <c r="L13" s="49" t="s">
        <v>95</v>
      </c>
      <c r="M13" s="50" t="s">
        <v>61</v>
      </c>
      <c r="N13" s="6"/>
      <c r="O13" s="6"/>
      <c r="P13" s="54" t="s">
        <v>96</v>
      </c>
      <c r="Q13" s="55">
        <f>C21*D21</f>
        <v>0</v>
      </c>
      <c r="R13" s="56">
        <f>C22*D22</f>
        <v>0</v>
      </c>
      <c r="S13" s="55">
        <f>C23*D23</f>
        <v>0</v>
      </c>
      <c r="T13" s="55">
        <f>C24*D24</f>
        <v>0</v>
      </c>
      <c r="U13" s="55">
        <f>C25*D25</f>
        <v>0</v>
      </c>
      <c r="V13" s="55">
        <f>C26*D26</f>
        <v>0</v>
      </c>
      <c r="W13" s="55">
        <f>C27*D27</f>
        <v>0</v>
      </c>
      <c r="X13" s="55">
        <f>C28*D28</f>
        <v>0</v>
      </c>
      <c r="Y13" s="55">
        <f>C29*D29</f>
        <v>0</v>
      </c>
      <c r="Z13" s="55">
        <f>C30*D30</f>
        <v>0</v>
      </c>
      <c r="AA13" s="55">
        <f>C31*D31</f>
        <v>0</v>
      </c>
      <c r="AB13" s="55">
        <f>C32*D32</f>
        <v>0</v>
      </c>
      <c r="AC13" s="56">
        <f>C33*D33</f>
        <v>0</v>
      </c>
      <c r="AD13" s="56">
        <f>C34*D34</f>
        <v>0</v>
      </c>
      <c r="AE13" s="55">
        <f>C35*D35</f>
        <v>0</v>
      </c>
      <c r="AF13" s="55">
        <f>C36*D36</f>
        <v>0</v>
      </c>
      <c r="AG13" s="56">
        <f>C37*D37</f>
        <v>0</v>
      </c>
      <c r="AH13" s="55">
        <f>C38*D38</f>
        <v>0</v>
      </c>
      <c r="AI13" s="55">
        <f>C39*D39</f>
        <v>0</v>
      </c>
      <c r="AJ13" s="55">
        <f>C40*D40</f>
        <v>0</v>
      </c>
      <c r="AK13" s="55">
        <f>C41*D41</f>
        <v>0</v>
      </c>
      <c r="AL13" s="56">
        <f>C42*D42</f>
        <v>0</v>
      </c>
      <c r="AM13" s="55">
        <f>C43*D43</f>
        <v>0</v>
      </c>
      <c r="AN13" s="55">
        <f>C44*D44</f>
        <v>0</v>
      </c>
      <c r="AO13" s="56">
        <f>C45*D45</f>
        <v>0</v>
      </c>
      <c r="AP13" s="56">
        <f>C46*D46</f>
        <v>0</v>
      </c>
      <c r="AQ13" s="55">
        <f>IFERROR(C47*D47,0)</f>
        <v>0</v>
      </c>
      <c r="AR13" s="57">
        <f>IFERROR(C48*D48,0)</f>
        <v>0</v>
      </c>
    </row>
    <row r="14" ht="27.0" customHeight="1">
      <c r="A14" s="30" t="s">
        <v>97</v>
      </c>
      <c r="B14" s="31"/>
      <c r="C14" s="32"/>
      <c r="D14" s="6"/>
      <c r="E14" s="8"/>
      <c r="F14" s="40" t="s">
        <v>98</v>
      </c>
      <c r="G14" s="41" t="str">
        <f>'Season Year'!$AJ$18/D49</f>
        <v>#DIV/0!</v>
      </c>
      <c r="H14" s="58" t="str">
        <f>IFERROR(IF('Season Year'!$G14&gt;10%, "Potentially Impaired",IF('Season Year'!$G14&lt;1%,"Potentially Impaired","Unimpaired")),"N/A")</f>
        <v>N/A</v>
      </c>
      <c r="I14" s="6"/>
      <c r="J14" s="47" t="s">
        <v>99</v>
      </c>
      <c r="K14" s="48" t="s">
        <v>100</v>
      </c>
      <c r="L14" s="49" t="s">
        <v>101</v>
      </c>
      <c r="M14" s="50" t="s">
        <v>102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</row>
    <row r="15" ht="30.0" customHeight="1">
      <c r="A15" s="59" t="s">
        <v>103</v>
      </c>
      <c r="B15" s="60"/>
      <c r="C15" s="32"/>
      <c r="D15" s="6"/>
      <c r="E15" s="8"/>
      <c r="F15" s="40" t="s">
        <v>104</v>
      </c>
      <c r="G15" s="61">
        <f>COUNTIF('Season Year'!$D$21:$D$48,"&gt;0")-IF(D48&gt;0,1,0)</f>
        <v>0</v>
      </c>
      <c r="H15" s="46" t="str">
        <f>IF('Season Year'!$G15=0,"N/A",IF('Season Year'!$G15&lt;11, "Impaired", "Unimpaired"))</f>
        <v>N/A</v>
      </c>
      <c r="I15" s="6"/>
      <c r="J15" s="47" t="s">
        <v>105</v>
      </c>
      <c r="K15" s="48" t="s">
        <v>106</v>
      </c>
      <c r="L15" s="49" t="s">
        <v>107</v>
      </c>
      <c r="M15" s="50" t="s">
        <v>108</v>
      </c>
      <c r="N15" s="6"/>
      <c r="O15" s="6"/>
      <c r="P15" s="29" t="s">
        <v>109</v>
      </c>
    </row>
    <row r="16" ht="38.25" customHeight="1">
      <c r="A16" s="62" t="s">
        <v>110</v>
      </c>
      <c r="B16" s="31"/>
      <c r="C16" s="32"/>
      <c r="D16" s="6"/>
      <c r="E16" s="8"/>
      <c r="F16" s="40" t="s">
        <v>111</v>
      </c>
      <c r="G16" s="41" t="str">
        <f>MAX(D21:D47)/D49</f>
        <v>#DIV/0!</v>
      </c>
      <c r="H16" s="46" t="str">
        <f>IFERROR(IF('Season Year'!$G16&gt;45%, "Impaired",IF('Season Year'!$G16&lt;40%, "Unimpaired","Potentially Impaired")),"N/A")</f>
        <v>N/A</v>
      </c>
      <c r="I16" s="6"/>
      <c r="J16" s="47" t="s">
        <v>112</v>
      </c>
      <c r="K16" s="48" t="s">
        <v>113</v>
      </c>
      <c r="L16" s="49" t="s">
        <v>114</v>
      </c>
      <c r="M16" s="50" t="s">
        <v>115</v>
      </c>
      <c r="N16" s="6"/>
      <c r="O16" s="6"/>
      <c r="P16" s="63" t="s">
        <v>27</v>
      </c>
      <c r="Q16" s="45" t="s">
        <v>28</v>
      </c>
      <c r="R16" s="45" t="s">
        <v>29</v>
      </c>
      <c r="S16" s="45" t="s">
        <v>30</v>
      </c>
      <c r="T16" s="45" t="s">
        <v>31</v>
      </c>
      <c r="U16" s="45" t="s">
        <v>32</v>
      </c>
      <c r="V16" s="45" t="s">
        <v>33</v>
      </c>
      <c r="W16" s="45" t="s">
        <v>34</v>
      </c>
      <c r="X16" s="45" t="s">
        <v>35</v>
      </c>
      <c r="Y16" s="45" t="s">
        <v>36</v>
      </c>
      <c r="Z16" s="45" t="s">
        <v>37</v>
      </c>
      <c r="AA16" s="45" t="s">
        <v>38</v>
      </c>
      <c r="AB16" s="45" t="s">
        <v>39</v>
      </c>
      <c r="AC16" s="45" t="s">
        <v>40</v>
      </c>
      <c r="AD16" s="45" t="s">
        <v>41</v>
      </c>
      <c r="AE16" s="45" t="s">
        <v>42</v>
      </c>
      <c r="AF16" s="45" t="s">
        <v>43</v>
      </c>
      <c r="AG16" s="45" t="s">
        <v>44</v>
      </c>
      <c r="AH16" s="45" t="s">
        <v>45</v>
      </c>
      <c r="AI16" s="45" t="s">
        <v>46</v>
      </c>
      <c r="AJ16" s="45" t="s">
        <v>47</v>
      </c>
      <c r="AK16" s="45" t="s">
        <v>48</v>
      </c>
      <c r="AL16" s="45" t="s">
        <v>49</v>
      </c>
      <c r="AM16" s="45" t="s">
        <v>50</v>
      </c>
      <c r="AN16" s="45" t="s">
        <v>51</v>
      </c>
      <c r="AO16" s="45" t="s">
        <v>52</v>
      </c>
      <c r="AP16" s="45" t="s">
        <v>53</v>
      </c>
      <c r="AQ16" s="45" t="s">
        <v>54</v>
      </c>
      <c r="AR16" s="45" t="s">
        <v>55</v>
      </c>
    </row>
    <row r="17" ht="30.0" customHeight="1">
      <c r="A17" s="64" t="s">
        <v>116</v>
      </c>
      <c r="B17" s="65" t="s">
        <v>117</v>
      </c>
      <c r="C17" s="66"/>
      <c r="D17" s="6"/>
      <c r="E17" s="8"/>
      <c r="F17" s="40" t="s">
        <v>118</v>
      </c>
      <c r="G17" s="41" t="str">
        <f>('Season Year'!$AA$18+'Season Year'!$AD$18+'Season Year'!$AG$18)/D49</f>
        <v>#DIV/0!</v>
      </c>
      <c r="H17" s="58" t="str">
        <f>IFERROR(IF('Season Year'!$G17&lt;5%, "Impaired",IF('Season Year'!$G17&gt;10%, "Unimpaired","Potentially Impaired")),"N/A")</f>
        <v>N/A</v>
      </c>
      <c r="I17" s="6"/>
      <c r="J17" s="47" t="s">
        <v>111</v>
      </c>
      <c r="K17" s="48" t="s">
        <v>119</v>
      </c>
      <c r="L17" s="49" t="s">
        <v>120</v>
      </c>
      <c r="M17" s="50" t="s">
        <v>121</v>
      </c>
      <c r="N17" s="6"/>
      <c r="O17" s="6"/>
      <c r="P17" s="63" t="s">
        <v>62</v>
      </c>
      <c r="Q17" s="67" t="s">
        <v>122</v>
      </c>
      <c r="R17" s="67" t="s">
        <v>123</v>
      </c>
      <c r="S17" s="67" t="s">
        <v>124</v>
      </c>
      <c r="T17" s="67" t="s">
        <v>125</v>
      </c>
      <c r="U17" s="67" t="s">
        <v>126</v>
      </c>
      <c r="V17" s="67" t="s">
        <v>127</v>
      </c>
      <c r="W17" s="67" t="s">
        <v>128</v>
      </c>
      <c r="X17" s="67" t="s">
        <v>129</v>
      </c>
      <c r="Y17" s="67" t="s">
        <v>130</v>
      </c>
      <c r="Z17" s="67" t="s">
        <v>131</v>
      </c>
      <c r="AA17" s="67" t="s">
        <v>132</v>
      </c>
      <c r="AB17" s="67" t="s">
        <v>133</v>
      </c>
      <c r="AC17" s="67" t="s">
        <v>134</v>
      </c>
      <c r="AD17" s="67" t="s">
        <v>135</v>
      </c>
      <c r="AE17" s="67" t="s">
        <v>136</v>
      </c>
      <c r="AF17" s="67" t="s">
        <v>137</v>
      </c>
      <c r="AG17" s="67" t="s">
        <v>138</v>
      </c>
      <c r="AH17" s="67" t="s">
        <v>139</v>
      </c>
      <c r="AI17" s="67" t="s">
        <v>140</v>
      </c>
      <c r="AJ17" s="67" t="s">
        <v>141</v>
      </c>
      <c r="AK17" s="67" t="s">
        <v>142</v>
      </c>
      <c r="AL17" s="67" t="s">
        <v>143</v>
      </c>
      <c r="AM17" s="67" t="s">
        <v>144</v>
      </c>
      <c r="AN17" s="67" t="s">
        <v>145</v>
      </c>
      <c r="AO17" s="67" t="s">
        <v>146</v>
      </c>
      <c r="AP17" s="67" t="s">
        <v>147</v>
      </c>
      <c r="AQ17" s="67" t="s">
        <v>148</v>
      </c>
      <c r="AR17" s="67" t="s">
        <v>55</v>
      </c>
    </row>
    <row r="18" ht="12.75" customHeight="1">
      <c r="A18" s="68"/>
      <c r="B18" s="69"/>
      <c r="C18" s="7"/>
      <c r="D18" s="6"/>
      <c r="E18" s="7"/>
      <c r="F18" s="40" t="s">
        <v>149</v>
      </c>
      <c r="G18" s="41" t="str">
        <f>('Season Year'!$AQ$18+'Season Year'!$AK$18+'Season Year'!$AM$18+'Season Year'!$AP$18+'Season Year'!$AL$18+'Season Year'!$AO$18)/D49</f>
        <v>#DIV/0!</v>
      </c>
      <c r="H18" s="70" t="str">
        <f>IFERROR(IF('Season Year'!$G18&lt;15%,"Impaired",IF('Season Year'!$G18&lt;20%,"Potentially Impaired",IF('Season Year'!$G18&lt;45%,"Unimpaired",IF('Season Year'!$G18&gt;50%,"Impaired","Potentially Impaired")))),"N/A")</f>
        <v>N/A</v>
      </c>
      <c r="I18" s="6"/>
      <c r="J18" s="47" t="s">
        <v>150</v>
      </c>
      <c r="K18" s="48" t="s">
        <v>151</v>
      </c>
      <c r="L18" s="49" t="s">
        <v>152</v>
      </c>
      <c r="M18" s="50" t="s">
        <v>153</v>
      </c>
      <c r="N18" s="6"/>
      <c r="O18" s="6"/>
      <c r="P18" s="63" t="s">
        <v>154</v>
      </c>
      <c r="Q18" s="71" t="str">
        <f>D21</f>
        <v/>
      </c>
      <c r="R18" s="71" t="str">
        <f>D22</f>
        <v/>
      </c>
      <c r="S18" s="71" t="str">
        <f>D23</f>
        <v/>
      </c>
      <c r="T18" s="71" t="str">
        <f>D24</f>
        <v/>
      </c>
      <c r="U18" s="71" t="str">
        <f>D25</f>
        <v/>
      </c>
      <c r="V18" s="71" t="str">
        <f>D26</f>
        <v/>
      </c>
      <c r="W18" s="71" t="str">
        <f>D27</f>
        <v/>
      </c>
      <c r="X18" s="71" t="str">
        <f>D28</f>
        <v/>
      </c>
      <c r="Y18" s="71" t="str">
        <f>D29</f>
        <v/>
      </c>
      <c r="Z18" s="71" t="str">
        <f>D30</f>
        <v/>
      </c>
      <c r="AA18" s="71" t="str">
        <f>D31</f>
        <v/>
      </c>
      <c r="AB18" s="71" t="str">
        <f>D32</f>
        <v/>
      </c>
      <c r="AC18" s="71" t="str">
        <f>D33</f>
        <v/>
      </c>
      <c r="AD18" s="71" t="str">
        <f>D34</f>
        <v/>
      </c>
      <c r="AE18" s="71" t="str">
        <f>D35</f>
        <v/>
      </c>
      <c r="AF18" s="71" t="str">
        <f>D36</f>
        <v/>
      </c>
      <c r="AG18" s="71" t="str">
        <f>D37</f>
        <v/>
      </c>
      <c r="AH18" s="71" t="str">
        <f>D38</f>
        <v/>
      </c>
      <c r="AI18" s="71" t="str">
        <f>D39</f>
        <v/>
      </c>
      <c r="AJ18" s="71" t="str">
        <f>D40</f>
        <v/>
      </c>
      <c r="AK18" s="71" t="str">
        <f>D41</f>
        <v/>
      </c>
      <c r="AL18" s="71" t="str">
        <f>D42</f>
        <v/>
      </c>
      <c r="AM18" s="71" t="str">
        <f>D43</f>
        <v/>
      </c>
      <c r="AN18" s="71" t="str">
        <f>D44</f>
        <v/>
      </c>
      <c r="AO18" s="71" t="str">
        <f>D45</f>
        <v/>
      </c>
      <c r="AP18" s="71" t="str">
        <f>D46</f>
        <v/>
      </c>
      <c r="AQ18" s="71" t="str">
        <f>D47</f>
        <v/>
      </c>
      <c r="AR18" s="71" t="str">
        <f>D48</f>
        <v/>
      </c>
    </row>
    <row r="19" ht="28.5" customHeight="1">
      <c r="A19" s="72" t="s">
        <v>155</v>
      </c>
      <c r="B19" s="21"/>
      <c r="C19" s="21"/>
      <c r="D19" s="22"/>
      <c r="E19" s="73"/>
      <c r="F19" s="40" t="s">
        <v>156</v>
      </c>
      <c r="G19" s="41" t="str">
        <f>('Season Year'!$AQ$18+'Season Year'!$AK$18+'Season Year'!$AM$18+'Season Year'!$AP$18+'Season Year'!$AL$18+'Season Year'!$AO$18+'Season Year'!$AB$18+'Season Year'!$AI$18+'Season Year'!$AA$18+'Season Year'!$AE$18+'Season Year'!$AF$18+'Season Year'!$AD$18+'Season Year'!$AG$18+'Season Year'!$AC$18)/D49</f>
        <v>#DIV/0!</v>
      </c>
      <c r="H19" s="46" t="str">
        <f>IFERROR(IF('Season Year'!$G19&lt;40%,"Impaired",IF('Season Year'!$G19&lt;50%,"Potentially Impaired",IF('Season Year'!$G19&lt;80%,"Unimpaired",IF('Season Year'!$G19&gt;90%,"Impaired","Potentially Impaired")))),"N/A")</f>
        <v>N/A</v>
      </c>
      <c r="I19" s="74"/>
      <c r="J19" s="47" t="s">
        <v>157</v>
      </c>
      <c r="K19" s="48" t="s">
        <v>158</v>
      </c>
      <c r="L19" s="49" t="s">
        <v>159</v>
      </c>
      <c r="M19" s="50" t="s">
        <v>160</v>
      </c>
      <c r="N19" s="75"/>
      <c r="O19" s="75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</row>
    <row r="20" ht="12.75" customHeight="1">
      <c r="A20" s="76" t="s">
        <v>161</v>
      </c>
      <c r="B20" s="77" t="s">
        <v>27</v>
      </c>
      <c r="C20" s="77" t="s">
        <v>162</v>
      </c>
      <c r="D20" s="78" t="s">
        <v>163</v>
      </c>
      <c r="E20" s="7"/>
      <c r="F20" s="40" t="s">
        <v>164</v>
      </c>
      <c r="G20" s="79" t="str">
        <f>('Season Year'!$Q$13+'Season Year'!$R$13+'Season Year'!$S$13+'Season Year'!$T$13+'Season Year'!$U$13+'Season Year'!$V$13+'Season Year'!$W$13+'Season Year'!$X$13+'Season Year'!$Y$13+'Season Year'!$Z$13+'Season Year'!$AA$13+'Season Year'!$AB$13+'Season Year'!$AC$13+'Season Year'!$AD$13+'Season Year'!$AE$13+'Season Year'!$AF$13+'Season Year'!$AG$13+'Season Year'!$AH$13+'Season Year'!$AI$13+'Season Year'!$AJ$13+'Season Year'!$AK$13+'Season Year'!$AL$13+'Season Year'!$AM$13+'Season Year'!$AN$13+'Season Year'!$AO$13+'Season Year'!$AP$13)/(D49-D47)</f>
        <v>#DIV/0!</v>
      </c>
      <c r="H20" s="80" t="str">
        <f>IFERROR(IF('Season Year'!$G20&gt;7, "Impaired",IF('Season Year'!$G20&lt;6, "Unimpaired","Potentially Impaired")),"N/A")</f>
        <v>N/A</v>
      </c>
      <c r="I20" s="81"/>
      <c r="J20" s="47" t="s">
        <v>165</v>
      </c>
      <c r="K20" s="48" t="s">
        <v>166</v>
      </c>
      <c r="L20" s="49" t="s">
        <v>167</v>
      </c>
      <c r="M20" s="50" t="s">
        <v>168</v>
      </c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</row>
    <row r="21" ht="12.75" customHeight="1">
      <c r="A21" s="82" t="s">
        <v>169</v>
      </c>
      <c r="B21" s="83" t="s">
        <v>28</v>
      </c>
      <c r="C21" s="84">
        <v>8.0</v>
      </c>
      <c r="D21" s="85"/>
      <c r="E21" s="7"/>
      <c r="F21" s="86" t="s">
        <v>170</v>
      </c>
      <c r="G21" s="87"/>
      <c r="H21" s="88" t="str">
        <f>IF(D49&lt;100,"Invalid",IF(COUNTIF(H11:H20,"Unimpaired")&gt;5,"Unimpaired","Potentially Impaired"))</f>
        <v>Invalid</v>
      </c>
      <c r="I21" s="81"/>
      <c r="J21" s="47" t="s">
        <v>171</v>
      </c>
      <c r="K21" s="48" t="s">
        <v>172</v>
      </c>
      <c r="L21" s="49" t="s">
        <v>173</v>
      </c>
      <c r="M21" s="50" t="s">
        <v>174</v>
      </c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</row>
    <row r="22" ht="12.75" customHeight="1">
      <c r="A22" s="82" t="s">
        <v>123</v>
      </c>
      <c r="B22" s="83" t="s">
        <v>29</v>
      </c>
      <c r="C22" s="84">
        <v>8.0</v>
      </c>
      <c r="D22" s="85"/>
      <c r="E22" s="7"/>
      <c r="F22" s="89"/>
      <c r="G22" s="90"/>
      <c r="H22" s="89"/>
      <c r="I22" s="81"/>
      <c r="J22" s="91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</row>
    <row r="23" ht="24.0" customHeight="1">
      <c r="A23" s="82" t="s">
        <v>124</v>
      </c>
      <c r="B23" s="83" t="s">
        <v>30</v>
      </c>
      <c r="C23" s="84">
        <v>8.0</v>
      </c>
      <c r="D23" s="85"/>
      <c r="E23" s="7"/>
      <c r="F23" s="92" t="s">
        <v>175</v>
      </c>
      <c r="G23" s="22"/>
      <c r="H23" s="89"/>
      <c r="I23" s="81"/>
      <c r="J23" s="91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</row>
    <row r="24" ht="12.75" customHeight="1">
      <c r="A24" s="82" t="s">
        <v>125</v>
      </c>
      <c r="B24" s="83" t="s">
        <v>31</v>
      </c>
      <c r="C24" s="84">
        <v>8.0</v>
      </c>
      <c r="D24" s="85"/>
      <c r="E24" s="7"/>
      <c r="F24" s="93" t="s">
        <v>176</v>
      </c>
      <c r="G24" s="94" t="s">
        <v>177</v>
      </c>
      <c r="H24" s="89"/>
      <c r="I24" s="95"/>
      <c r="J24" s="96" t="s">
        <v>178</v>
      </c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</row>
    <row r="25" ht="12.75" customHeight="1">
      <c r="A25" s="82" t="s">
        <v>126</v>
      </c>
      <c r="B25" s="83" t="s">
        <v>32</v>
      </c>
      <c r="C25" s="84">
        <v>8.0</v>
      </c>
      <c r="D25" s="97"/>
      <c r="E25" s="7"/>
      <c r="F25" s="98" t="s">
        <v>179</v>
      </c>
      <c r="G25" s="99"/>
      <c r="H25" s="90"/>
      <c r="I25" s="81"/>
      <c r="J25" s="100" t="s">
        <v>180</v>
      </c>
      <c r="K25" s="100" t="s">
        <v>181</v>
      </c>
      <c r="L25" s="100" t="s">
        <v>182</v>
      </c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</row>
    <row r="26" ht="12.75" customHeight="1">
      <c r="A26" s="82" t="s">
        <v>127</v>
      </c>
      <c r="B26" s="83" t="s">
        <v>33</v>
      </c>
      <c r="C26" s="84">
        <v>8.0</v>
      </c>
      <c r="D26" s="85"/>
      <c r="E26" s="7"/>
      <c r="F26" s="98" t="s">
        <v>183</v>
      </c>
      <c r="G26" s="99"/>
      <c r="H26" s="90"/>
      <c r="I26" s="81"/>
      <c r="J26" s="101" t="s">
        <v>184</v>
      </c>
      <c r="K26" s="101" t="s">
        <v>185</v>
      </c>
      <c r="L26" s="101" t="s">
        <v>184</v>
      </c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</row>
    <row r="27" ht="12.75" customHeight="1">
      <c r="A27" s="82" t="s">
        <v>128</v>
      </c>
      <c r="B27" s="83" t="s">
        <v>34</v>
      </c>
      <c r="C27" s="84">
        <v>6.0</v>
      </c>
      <c r="D27" s="85"/>
      <c r="E27" s="7"/>
      <c r="F27" s="98" t="s">
        <v>186</v>
      </c>
      <c r="G27" s="99"/>
      <c r="H27" s="90"/>
      <c r="I27" s="81"/>
      <c r="J27" s="101" t="s">
        <v>187</v>
      </c>
      <c r="K27" s="101" t="s">
        <v>188</v>
      </c>
      <c r="L27" s="101" t="s">
        <v>189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</row>
    <row r="28" ht="12.75" customHeight="1">
      <c r="A28" s="82" t="s">
        <v>129</v>
      </c>
      <c r="B28" s="83" t="s">
        <v>35</v>
      </c>
      <c r="C28" s="84">
        <v>6.0</v>
      </c>
      <c r="D28" s="85"/>
      <c r="E28" s="7"/>
      <c r="F28" s="98" t="s">
        <v>190</v>
      </c>
      <c r="G28" s="99"/>
      <c r="H28" s="89"/>
      <c r="I28" s="81"/>
      <c r="J28" s="101" t="s">
        <v>191</v>
      </c>
      <c r="K28" s="101" t="s">
        <v>192</v>
      </c>
      <c r="L28" s="101" t="s">
        <v>193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</row>
    <row r="29" ht="12.75" customHeight="1">
      <c r="A29" s="82" t="s">
        <v>130</v>
      </c>
      <c r="B29" s="83" t="s">
        <v>36</v>
      </c>
      <c r="C29" s="84">
        <v>5.0</v>
      </c>
      <c r="D29" s="97"/>
      <c r="E29" s="7"/>
      <c r="F29" s="98" t="s">
        <v>194</v>
      </c>
      <c r="G29" s="99"/>
      <c r="H29" s="89"/>
      <c r="I29" s="102"/>
      <c r="J29" s="101" t="s">
        <v>195</v>
      </c>
      <c r="K29" s="101" t="s">
        <v>196</v>
      </c>
      <c r="L29" s="101" t="s">
        <v>197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</row>
    <row r="30" ht="12.75" customHeight="1">
      <c r="A30" s="82" t="s">
        <v>131</v>
      </c>
      <c r="B30" s="83" t="s">
        <v>37</v>
      </c>
      <c r="C30" s="84">
        <v>6.0</v>
      </c>
      <c r="D30" s="85"/>
      <c r="E30" s="7"/>
      <c r="F30" s="98" t="s">
        <v>198</v>
      </c>
      <c r="G30" s="99"/>
      <c r="H30" s="6"/>
      <c r="I30" s="89"/>
      <c r="J30" s="101" t="s">
        <v>199</v>
      </c>
      <c r="K30" s="101" t="s">
        <v>200</v>
      </c>
      <c r="L30" s="101" t="s">
        <v>201</v>
      </c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</row>
    <row r="31" ht="12.75" customHeight="1">
      <c r="A31" s="82" t="s">
        <v>132</v>
      </c>
      <c r="B31" s="83" t="s">
        <v>38</v>
      </c>
      <c r="C31" s="84">
        <v>5.0</v>
      </c>
      <c r="D31" s="85"/>
      <c r="E31" s="7"/>
      <c r="F31" s="98" t="s">
        <v>202</v>
      </c>
      <c r="G31" s="99"/>
      <c r="H31" s="6"/>
      <c r="I31" s="89"/>
      <c r="J31" s="101" t="s">
        <v>203</v>
      </c>
      <c r="K31" s="103"/>
      <c r="L31" s="103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</row>
    <row r="32" ht="12.75" customHeight="1">
      <c r="A32" s="82" t="s">
        <v>133</v>
      </c>
      <c r="B32" s="83" t="s">
        <v>39</v>
      </c>
      <c r="C32" s="84">
        <v>5.0</v>
      </c>
      <c r="D32" s="85"/>
      <c r="E32" s="7"/>
      <c r="F32" s="98" t="s">
        <v>204</v>
      </c>
      <c r="G32" s="99"/>
      <c r="H32" s="6"/>
      <c r="I32" s="89"/>
      <c r="J32" s="91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</row>
    <row r="33" ht="12.75" customHeight="1">
      <c r="A33" s="82" t="s">
        <v>134</v>
      </c>
      <c r="B33" s="83" t="s">
        <v>40</v>
      </c>
      <c r="C33" s="84">
        <v>7.0</v>
      </c>
      <c r="D33" s="85"/>
      <c r="E33" s="7"/>
      <c r="F33" s="98" t="s">
        <v>205</v>
      </c>
      <c r="G33" s="99"/>
      <c r="H33" s="6"/>
      <c r="I33" s="89"/>
      <c r="J33" s="9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</row>
    <row r="34" ht="12.75" customHeight="1">
      <c r="A34" s="82" t="s">
        <v>135</v>
      </c>
      <c r="B34" s="83" t="s">
        <v>41</v>
      </c>
      <c r="C34" s="84">
        <v>1.0</v>
      </c>
      <c r="D34" s="85"/>
      <c r="E34" s="7"/>
      <c r="F34" s="98" t="s">
        <v>206</v>
      </c>
      <c r="G34" s="99"/>
      <c r="H34" s="6"/>
      <c r="I34" s="89"/>
      <c r="J34" s="7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</row>
    <row r="35" ht="12.75" customHeight="1">
      <c r="A35" s="82" t="s">
        <v>136</v>
      </c>
      <c r="B35" s="83" t="s">
        <v>42</v>
      </c>
      <c r="C35" s="84">
        <v>5.0</v>
      </c>
      <c r="D35" s="85"/>
      <c r="E35" s="7"/>
      <c r="F35" s="98" t="s">
        <v>207</v>
      </c>
      <c r="G35" s="99"/>
      <c r="H35" s="6"/>
      <c r="I35" s="89"/>
      <c r="J35" s="7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</row>
    <row r="36" ht="12.75" customHeight="1">
      <c r="A36" s="82" t="s">
        <v>137</v>
      </c>
      <c r="B36" s="83" t="s">
        <v>43</v>
      </c>
      <c r="C36" s="84">
        <v>4.0</v>
      </c>
      <c r="D36" s="85"/>
      <c r="E36" s="7"/>
      <c r="F36" s="98" t="s">
        <v>208</v>
      </c>
      <c r="G36" s="99"/>
      <c r="H36" s="6"/>
      <c r="I36" s="89"/>
      <c r="J36" s="7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</row>
    <row r="37" ht="12.75" customHeight="1">
      <c r="A37" s="82" t="s">
        <v>138</v>
      </c>
      <c r="B37" s="83" t="s">
        <v>44</v>
      </c>
      <c r="C37" s="84">
        <v>4.0</v>
      </c>
      <c r="D37" s="85"/>
      <c r="E37" s="7"/>
      <c r="F37" s="98" t="s">
        <v>209</v>
      </c>
      <c r="G37" s="99"/>
      <c r="H37" s="6"/>
      <c r="I37" s="89"/>
      <c r="J37" s="7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</row>
    <row r="38" ht="12.75" customHeight="1">
      <c r="A38" s="82" t="s">
        <v>139</v>
      </c>
      <c r="B38" s="83" t="s">
        <v>45</v>
      </c>
      <c r="C38" s="84">
        <v>5.0</v>
      </c>
      <c r="D38" s="85"/>
      <c r="E38" s="7"/>
      <c r="F38" s="104" t="s">
        <v>210</v>
      </c>
      <c r="G38" s="105"/>
      <c r="H38" s="6"/>
      <c r="I38" s="89"/>
      <c r="J38" s="7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</row>
    <row r="39" ht="12.75" customHeight="1">
      <c r="A39" s="82" t="s">
        <v>140</v>
      </c>
      <c r="B39" s="83" t="s">
        <v>46</v>
      </c>
      <c r="C39" s="84">
        <v>4.0</v>
      </c>
      <c r="D39" s="85"/>
      <c r="E39" s="7"/>
      <c r="F39" s="7"/>
      <c r="G39" s="8"/>
      <c r="H39" s="6"/>
      <c r="I39" s="89"/>
      <c r="J39" s="7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</row>
    <row r="40" ht="12.75" customHeight="1">
      <c r="A40" s="82" t="s">
        <v>141</v>
      </c>
      <c r="B40" s="83" t="s">
        <v>47</v>
      </c>
      <c r="C40" s="84">
        <v>8.0</v>
      </c>
      <c r="D40" s="85"/>
      <c r="E40" s="7"/>
      <c r="F40" s="106" t="s">
        <v>211</v>
      </c>
      <c r="G40" s="21"/>
      <c r="H40" s="22"/>
      <c r="I40" s="89"/>
      <c r="J40" s="36" t="s">
        <v>212</v>
      </c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</row>
    <row r="41" ht="12.75" customHeight="1">
      <c r="A41" s="82" t="s">
        <v>142</v>
      </c>
      <c r="B41" s="83" t="s">
        <v>48</v>
      </c>
      <c r="C41" s="84">
        <v>7.0</v>
      </c>
      <c r="D41" s="85"/>
      <c r="E41" s="7"/>
      <c r="F41" s="107" t="s">
        <v>176</v>
      </c>
      <c r="G41" s="108" t="s">
        <v>213</v>
      </c>
      <c r="H41" s="109" t="s">
        <v>18</v>
      </c>
      <c r="I41" s="89"/>
      <c r="J41" s="110" t="s">
        <v>214</v>
      </c>
      <c r="K41" s="111" t="s">
        <v>215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</row>
    <row r="42" ht="12.75" customHeight="1">
      <c r="A42" s="82" t="s">
        <v>143</v>
      </c>
      <c r="B42" s="83" t="s">
        <v>49</v>
      </c>
      <c r="C42" s="84">
        <v>5.0</v>
      </c>
      <c r="D42" s="85"/>
      <c r="E42" s="7"/>
      <c r="F42" s="112" t="s">
        <v>216</v>
      </c>
      <c r="G42" s="113"/>
      <c r="H42" s="114" t="str">
        <f>IF(ISBLANK('Season Year'!$G42),"N/A",IF('Season Year'!$G42&lt;9,"Excellent",IF('Season Year'!$G42&lt;13,"Good",IF('Season Year'!$G42&lt;18,"Fair","Poor"))))</f>
        <v>N/A</v>
      </c>
      <c r="I42" s="6"/>
      <c r="J42" s="115" t="s">
        <v>217</v>
      </c>
      <c r="K42" s="116" t="s">
        <v>218</v>
      </c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</row>
    <row r="43" ht="12.75" customHeight="1">
      <c r="A43" s="82" t="s">
        <v>144</v>
      </c>
      <c r="B43" s="83" t="s">
        <v>50</v>
      </c>
      <c r="C43" s="84">
        <v>5.0</v>
      </c>
      <c r="D43" s="85"/>
      <c r="E43" s="7"/>
      <c r="F43" s="112" t="s">
        <v>219</v>
      </c>
      <c r="G43" s="117"/>
      <c r="H43" s="118" t="str">
        <f>IF(ISBLANK('Season Year'!$G43),"N/A",IF('Season Year'!$G43&lt;5.9,"Poor",IF('Season Year'!$G43&lt;6.5,"Fair",IF('Season Year'!$G43&lt;6.9,"Good",IF('Season Year'!$G43&lt;7.5,"Excellent",IF('Season Year'!$G43&lt;8.2,"Good",IF('Season Year'!$G43&lt;8.8,"Fair","Poor")))))))</f>
        <v>N/A</v>
      </c>
      <c r="I43" s="6"/>
      <c r="J43" s="115" t="s">
        <v>220</v>
      </c>
      <c r="K43" s="116" t="s">
        <v>221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</row>
    <row r="44" ht="12.75" customHeight="1">
      <c r="A44" s="82" t="s">
        <v>145</v>
      </c>
      <c r="B44" s="83" t="s">
        <v>51</v>
      </c>
      <c r="C44" s="84">
        <v>6.0</v>
      </c>
      <c r="D44" s="85"/>
      <c r="E44" s="7"/>
      <c r="F44" s="112" t="s">
        <v>222</v>
      </c>
      <c r="G44" s="113"/>
      <c r="H44" s="119" t="str">
        <f>IF(ISBLANK('Season Year'!$G44),"N/A",IF('Season Year'!$G44&lt;5.9,"Poor",IF('Season Year'!$G44&lt;6.5,"Fair",IF('Season Year'!$G44&lt;6.9,"Good",IF('Season Year'!$G44&lt;7.5,"Excellent",IF('Season Year'!$G44&lt;8.2,"Good",IF('Season Year'!$G44&lt;8.8,"Fair","Poor")))))))</f>
        <v>N/A</v>
      </c>
      <c r="I44" s="6"/>
      <c r="J44" s="115" t="s">
        <v>223</v>
      </c>
      <c r="K44" s="116" t="s">
        <v>221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</row>
    <row r="45" ht="12.75" customHeight="1">
      <c r="A45" s="82" t="s">
        <v>146</v>
      </c>
      <c r="B45" s="83" t="s">
        <v>52</v>
      </c>
      <c r="C45" s="84">
        <v>3.0</v>
      </c>
      <c r="D45" s="85"/>
      <c r="E45" s="7"/>
      <c r="F45" s="112" t="s">
        <v>224</v>
      </c>
      <c r="G45" s="117"/>
      <c r="H45" s="114" t="str">
        <f>IF(ISBLANK('Season Year'!$G45),"N/A",(IF(OR('Season Year'!$G45=8,'Season Year'!$G45&gt;8),"Excellent",IF('Season Year'!$G45&gt;5,"Good",IF('Season Year'!$G45&gt;0,"Fair","Poor")))))</f>
        <v>N/A</v>
      </c>
      <c r="I45" s="6"/>
      <c r="J45" s="115" t="s">
        <v>225</v>
      </c>
      <c r="K45" s="116" t="s">
        <v>218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</row>
    <row r="46" ht="12.75" customHeight="1">
      <c r="A46" s="82" t="s">
        <v>226</v>
      </c>
      <c r="B46" s="83" t="s">
        <v>53</v>
      </c>
      <c r="C46" s="84">
        <v>6.0</v>
      </c>
      <c r="D46" s="85"/>
      <c r="E46" s="7"/>
      <c r="F46" s="112" t="s">
        <v>227</v>
      </c>
      <c r="G46" s="113"/>
      <c r="H46" s="119" t="str">
        <f>IF(ISBLANK('Season Year'!$G46),"N/A",(IF(OR('Season Year'!$G46=9,'Season Year'!$G46&gt;9),"Excellent",IF('Season Year'!$G46&gt;6,"Good",IF('Season Year'!$G46&gt;5,"Fair","Poor")))))</f>
        <v>N/A</v>
      </c>
      <c r="I46" s="6"/>
      <c r="J46" s="7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</row>
    <row r="47" ht="12.75" customHeight="1">
      <c r="A47" s="82" t="s">
        <v>148</v>
      </c>
      <c r="B47" s="83" t="s">
        <v>54</v>
      </c>
      <c r="C47" s="84" t="s">
        <v>228</v>
      </c>
      <c r="D47" s="85"/>
      <c r="E47" s="7"/>
      <c r="F47" s="112" t="s">
        <v>229</v>
      </c>
      <c r="G47" s="113"/>
      <c r="H47" s="119" t="str">
        <f>IF(ISBLANK('Season Year'!$G47),"N/A",IF(OR('Season Year'!$G47&lt;300,'Season Year'!$G47=300),"Excellent",IF('Season Year'!$G47&lt;600,"Good",IF('Season Year'!$G47&gt;900,"Poor","Fair"))))</f>
        <v>N/A</v>
      </c>
      <c r="I47" s="6"/>
      <c r="J47" s="7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</row>
    <row r="48" ht="12.75" customHeight="1">
      <c r="A48" s="82" t="s">
        <v>55</v>
      </c>
      <c r="B48" s="83" t="s">
        <v>55</v>
      </c>
      <c r="C48" s="84" t="s">
        <v>228</v>
      </c>
      <c r="D48" s="85"/>
      <c r="E48" s="7"/>
      <c r="F48" s="120" t="s">
        <v>230</v>
      </c>
      <c r="G48" s="121"/>
      <c r="H48" s="114" t="str">
        <f>IF(ISBLANK('Season Year'!$G48),"N/A",IF(OR('Season Year'!$G48&gt;150,'Season Year'!$G48=150),"Poor",IF('Season Year'!$G48&gt;40,"Fair",IF('Season Year'!$G48&gt;10,"Good","Excellent"))))</f>
        <v>N/A</v>
      </c>
      <c r="I48" s="6"/>
      <c r="J48" s="7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</row>
    <row r="49" ht="12.75" customHeight="1">
      <c r="A49" s="122" t="s">
        <v>231</v>
      </c>
      <c r="B49" s="38"/>
      <c r="C49" s="38"/>
      <c r="D49" s="123">
        <f>SUM(D21:D47)</f>
        <v>0</v>
      </c>
      <c r="E49" s="7"/>
      <c r="F49" s="120" t="s">
        <v>232</v>
      </c>
      <c r="G49" s="117"/>
      <c r="H49" s="119" t="str">
        <f>IF(ISBLANK('Season Year'!$G49),"N/A",IF(OR('Season Year'!$G49&lt;8,'Season Year'!$G49=8),"Poor",IF('Season Year'!$G49&lt;21,"Fair",IF('Season Year'!$G49&lt;52,"Good","Excellent"))))</f>
        <v>N/A</v>
      </c>
      <c r="I49" s="6"/>
      <c r="J49" s="7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</row>
    <row r="50" ht="12.75" customHeight="1">
      <c r="A50" s="124" t="s">
        <v>233</v>
      </c>
      <c r="B50" s="125"/>
      <c r="C50" s="125"/>
      <c r="D50" s="126">
        <f>SUM(D21:D48)</f>
        <v>0</v>
      </c>
      <c r="E50" s="7"/>
      <c r="F50" s="120" t="s">
        <v>234</v>
      </c>
      <c r="G50" s="117"/>
      <c r="H50" s="119" t="str">
        <f>IF(ISBLANK('Season Year'!$G50),"N/A",IF('Season Year'!$G50&lt;50,"Poor",IF('Season Year'!$G50&lt;250,"Excellent",IF('Season Year'!$G50&lt;500,"Good",IF('Season Year'!$G50&lt;1000,"Fair","Poor")))))</f>
        <v>N/A</v>
      </c>
      <c r="I50" s="6"/>
      <c r="J50" s="7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</row>
    <row r="51" ht="12.75" customHeight="1">
      <c r="A51" s="127"/>
      <c r="B51" s="6"/>
      <c r="C51" s="127"/>
      <c r="D51" s="6"/>
      <c r="E51" s="7"/>
      <c r="F51" s="120" t="s">
        <v>235</v>
      </c>
      <c r="G51" s="113"/>
      <c r="H51" s="119" t="str">
        <f>IF(ISBLANK('Season Year'!$G51),"N/A",IF(OR('Season Year'!$G51=0.5,'Season Year'!$G51&lt;0.5),"Excellent",IF('Season Year'!$G51&lt;0.75,"Good",IF('Season Year'!$G51&lt;1,"Fair","Poor"))))</f>
        <v>N/A</v>
      </c>
      <c r="I51" s="6"/>
      <c r="J51" s="7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</row>
    <row r="52" ht="12.75" customHeight="1">
      <c r="A52" s="127"/>
      <c r="B52" s="6"/>
      <c r="C52" s="127"/>
      <c r="D52" s="6"/>
      <c r="E52" s="7"/>
      <c r="F52" s="128" t="s">
        <v>236</v>
      </c>
      <c r="G52" s="129"/>
      <c r="H52" s="130" t="str">
        <f>IF(ISBLANK('Season Year'!$G52),"N/A",IF(OR('Season Year'!$G52&gt;0.2,'Season Year'!$G52=0.2),"Poor",IF('Season Year'!$G52&gt;0.05,"Fair",IF('Season Year'!$G52&gt;0.02,"Good","Excellent"))))</f>
        <v>N/A</v>
      </c>
      <c r="I52" s="6"/>
      <c r="J52" s="7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</row>
    <row r="53" ht="12.75" customHeight="1">
      <c r="A53" s="127"/>
      <c r="B53" s="6"/>
      <c r="C53" s="127"/>
      <c r="D53" s="6"/>
      <c r="E53" s="7"/>
      <c r="F53" s="6"/>
      <c r="G53" s="8"/>
      <c r="H53" s="6"/>
      <c r="I53" s="6"/>
      <c r="J53" s="7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</row>
    <row r="54" ht="24.0" customHeight="1">
      <c r="A54" s="127"/>
      <c r="B54" s="6"/>
      <c r="C54" s="127"/>
      <c r="D54" s="6"/>
      <c r="E54" s="7"/>
      <c r="F54" s="131" t="s">
        <v>237</v>
      </c>
      <c r="G54" s="21"/>
      <c r="H54" s="22"/>
      <c r="I54" s="6"/>
      <c r="J54" s="7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ht="81.75" customHeight="1">
      <c r="A55" s="127"/>
      <c r="B55" s="6"/>
      <c r="C55" s="127"/>
      <c r="D55" s="6"/>
      <c r="E55" s="7"/>
      <c r="F55" s="132" t="s">
        <v>238</v>
      </c>
      <c r="G55" s="133"/>
      <c r="H55" s="134"/>
      <c r="I55" s="6"/>
      <c r="J55" s="7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ht="12.75" customHeight="1">
      <c r="A56" s="127"/>
      <c r="B56" s="6"/>
      <c r="C56" s="127"/>
      <c r="D56" s="6"/>
      <c r="E56" s="7"/>
      <c r="F56" s="6"/>
      <c r="G56" s="8"/>
      <c r="H56" s="6"/>
      <c r="I56" s="6"/>
      <c r="J56" s="7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ht="19.5" customHeight="1">
      <c r="A57" s="127"/>
      <c r="B57" s="6"/>
      <c r="C57" s="127"/>
      <c r="D57" s="6"/>
      <c r="E57" s="7"/>
      <c r="F57" s="135" t="s">
        <v>239</v>
      </c>
      <c r="G57" s="21"/>
      <c r="H57" s="22"/>
      <c r="I57" s="6"/>
      <c r="J57" s="7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ht="15.75" customHeight="1">
      <c r="A58" s="127"/>
      <c r="B58" s="6"/>
      <c r="C58" s="127"/>
      <c r="D58" s="6"/>
      <c r="E58" s="7"/>
      <c r="F58" s="132"/>
      <c r="G58" s="136"/>
      <c r="H58" s="137"/>
      <c r="I58" s="6"/>
      <c r="J58" s="7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</row>
    <row r="59" ht="12.75" customHeight="1">
      <c r="A59" s="127"/>
      <c r="B59" s="6"/>
      <c r="C59" s="127"/>
      <c r="D59" s="6"/>
      <c r="E59" s="7"/>
      <c r="F59" s="6"/>
      <c r="G59" s="8"/>
      <c r="H59" s="6"/>
      <c r="I59" s="6"/>
      <c r="J59" s="7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</row>
    <row r="60" ht="21.0" customHeight="1">
      <c r="A60" s="127"/>
      <c r="B60" s="6"/>
      <c r="C60" s="127"/>
      <c r="D60" s="6"/>
      <c r="E60" s="7"/>
      <c r="F60" s="72" t="s">
        <v>240</v>
      </c>
      <c r="G60" s="21"/>
      <c r="H60" s="22"/>
      <c r="I60" s="6"/>
      <c r="J60" s="7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</row>
    <row r="61" ht="12.75" customHeight="1">
      <c r="A61" s="127"/>
      <c r="B61" s="6"/>
      <c r="C61" s="127"/>
      <c r="D61" s="6"/>
      <c r="E61" s="7"/>
      <c r="F61" s="138"/>
      <c r="G61" s="17"/>
      <c r="H61" s="18"/>
      <c r="I61" s="6"/>
      <c r="J61" s="7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</row>
    <row r="62" ht="12.75" customHeight="1">
      <c r="A62" s="127"/>
      <c r="B62" s="6"/>
      <c r="C62" s="127"/>
      <c r="D62" s="6"/>
      <c r="E62" s="7"/>
      <c r="F62" s="6"/>
      <c r="G62" s="8"/>
      <c r="H62" s="6"/>
      <c r="I62" s="6"/>
      <c r="J62" s="7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</row>
    <row r="63" ht="12.75" customHeight="1">
      <c r="A63" s="127"/>
      <c r="B63" s="6"/>
      <c r="C63" s="127"/>
      <c r="D63" s="6"/>
      <c r="E63" s="7"/>
      <c r="F63" s="6"/>
      <c r="G63" s="8"/>
      <c r="H63" s="6"/>
      <c r="I63" s="6"/>
      <c r="J63" s="7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</row>
    <row r="64" ht="12.75" customHeight="1">
      <c r="A64" s="127"/>
      <c r="B64" s="6"/>
      <c r="C64" s="127"/>
      <c r="D64" s="6"/>
      <c r="E64" s="7"/>
      <c r="F64" s="6"/>
      <c r="G64" s="8"/>
      <c r="H64" s="6"/>
      <c r="I64" s="6"/>
      <c r="J64" s="7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</row>
    <row r="65" ht="12.75" customHeight="1">
      <c r="A65" s="6"/>
      <c r="B65" s="6"/>
      <c r="C65" s="6"/>
      <c r="D65" s="6"/>
      <c r="E65" s="7"/>
      <c r="F65" s="6"/>
      <c r="G65" s="8"/>
      <c r="H65" s="6"/>
      <c r="I65" s="6"/>
      <c r="J65" s="7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</row>
    <row r="66" ht="12.75" customHeight="1">
      <c r="A66" s="6"/>
      <c r="B66" s="6"/>
      <c r="C66" s="6"/>
      <c r="D66" s="6"/>
      <c r="E66" s="7"/>
      <c r="F66" s="6"/>
      <c r="G66" s="8"/>
      <c r="H66" s="6"/>
      <c r="I66" s="6"/>
      <c r="J66" s="7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</row>
    <row r="67" ht="12.75" customHeight="1">
      <c r="A67" s="6"/>
      <c r="B67" s="6"/>
      <c r="C67" s="6"/>
      <c r="D67" s="6"/>
      <c r="E67" s="7"/>
      <c r="F67" s="6"/>
      <c r="G67" s="8"/>
      <c r="H67" s="6"/>
      <c r="I67" s="6"/>
      <c r="J67" s="7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</row>
    <row r="68" ht="12.75" customHeight="1">
      <c r="A68" s="6"/>
      <c r="B68" s="6"/>
      <c r="C68" s="6"/>
      <c r="D68" s="6"/>
      <c r="E68" s="7"/>
      <c r="F68" s="6"/>
      <c r="G68" s="8"/>
      <c r="H68" s="6"/>
      <c r="I68" s="6"/>
      <c r="J68" s="7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</row>
    <row r="69" ht="12.75" customHeight="1">
      <c r="A69" s="6"/>
      <c r="B69" s="6"/>
      <c r="C69" s="6"/>
      <c r="D69" s="6"/>
      <c r="E69" s="7"/>
      <c r="F69" s="6"/>
      <c r="G69" s="8"/>
      <c r="H69" s="6"/>
      <c r="I69" s="6"/>
      <c r="J69" s="7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</row>
    <row r="70" ht="12.75" customHeight="1">
      <c r="A70" s="6"/>
      <c r="B70" s="6"/>
      <c r="C70" s="6"/>
      <c r="D70" s="6"/>
      <c r="E70" s="7"/>
      <c r="F70" s="6"/>
      <c r="G70" s="8"/>
      <c r="H70" s="6"/>
      <c r="I70" s="6"/>
      <c r="J70" s="7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</row>
    <row r="71" ht="12.75" customHeight="1">
      <c r="A71" s="127"/>
      <c r="B71" s="6"/>
      <c r="C71" s="127"/>
      <c r="D71" s="6"/>
      <c r="E71" s="7"/>
      <c r="F71" s="6"/>
      <c r="G71" s="8"/>
      <c r="H71" s="6"/>
      <c r="I71" s="6"/>
      <c r="J71" s="7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</row>
    <row r="72" ht="12.75" customHeight="1">
      <c r="A72" s="127"/>
      <c r="B72" s="6"/>
      <c r="C72" s="127"/>
      <c r="D72" s="6"/>
      <c r="E72" s="7"/>
      <c r="F72" s="6"/>
      <c r="G72" s="8"/>
      <c r="H72" s="6"/>
      <c r="I72" s="6"/>
      <c r="J72" s="7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</row>
    <row r="73" ht="12.75" customHeight="1">
      <c r="A73" s="127"/>
      <c r="B73" s="6"/>
      <c r="C73" s="127"/>
      <c r="D73" s="6"/>
      <c r="E73" s="7"/>
      <c r="F73" s="6"/>
      <c r="G73" s="8"/>
      <c r="H73" s="6"/>
      <c r="I73" s="6"/>
      <c r="J73" s="7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</row>
    <row r="74" ht="12.75" customHeight="1">
      <c r="A74" s="127"/>
      <c r="B74" s="6"/>
      <c r="C74" s="127"/>
      <c r="D74" s="6"/>
      <c r="E74" s="7"/>
      <c r="F74" s="6"/>
      <c r="G74" s="8"/>
      <c r="H74" s="6"/>
      <c r="I74" s="6"/>
      <c r="J74" s="7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</row>
    <row r="75" ht="12.75" customHeight="1">
      <c r="A75" s="127"/>
      <c r="B75" s="6"/>
      <c r="C75" s="127"/>
      <c r="D75" s="6"/>
      <c r="E75" s="7"/>
      <c r="F75" s="6"/>
      <c r="G75" s="8"/>
      <c r="H75" s="6"/>
      <c r="I75" s="6"/>
      <c r="J75" s="7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</row>
    <row r="76" ht="12.75" customHeight="1">
      <c r="A76" s="127"/>
      <c r="B76" s="6"/>
      <c r="C76" s="127"/>
      <c r="D76" s="6"/>
      <c r="E76" s="7"/>
      <c r="F76" s="6"/>
      <c r="G76" s="8"/>
      <c r="H76" s="6"/>
      <c r="I76" s="6"/>
      <c r="J76" s="7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</row>
    <row r="77" ht="12.75" customHeight="1">
      <c r="A77" s="127"/>
      <c r="B77" s="6"/>
      <c r="C77" s="127"/>
      <c r="D77" s="6"/>
      <c r="E77" s="7"/>
      <c r="F77" s="6"/>
      <c r="G77" s="8"/>
      <c r="H77" s="6"/>
      <c r="I77" s="6"/>
      <c r="J77" s="7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</row>
    <row r="78" ht="12.75" customHeight="1">
      <c r="A78" s="127"/>
      <c r="B78" s="6"/>
      <c r="C78" s="127"/>
      <c r="D78" s="6"/>
      <c r="E78" s="7"/>
      <c r="F78" s="6"/>
      <c r="G78" s="8"/>
      <c r="H78" s="6"/>
      <c r="I78" s="6"/>
      <c r="J78" s="7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</row>
    <row r="79" ht="12.75" customHeight="1">
      <c r="A79" s="127"/>
      <c r="B79" s="6"/>
      <c r="C79" s="127"/>
      <c r="D79" s="6"/>
      <c r="E79" s="7"/>
      <c r="F79" s="6"/>
      <c r="G79" s="8"/>
      <c r="H79" s="6"/>
      <c r="I79" s="6"/>
      <c r="J79" s="7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</row>
    <row r="80" ht="12.75" customHeight="1">
      <c r="A80" s="127"/>
      <c r="B80" s="6"/>
      <c r="C80" s="127"/>
      <c r="D80" s="6"/>
      <c r="E80" s="7"/>
      <c r="F80" s="6"/>
      <c r="G80" s="8"/>
      <c r="H80" s="6"/>
      <c r="I80" s="6"/>
      <c r="J80" s="7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</row>
    <row r="81" ht="12.75" customHeight="1">
      <c r="A81" s="127"/>
      <c r="B81" s="6"/>
      <c r="C81" s="127"/>
      <c r="D81" s="6"/>
      <c r="E81" s="7"/>
      <c r="F81" s="6"/>
      <c r="G81" s="8"/>
      <c r="H81" s="6"/>
      <c r="I81" s="6"/>
      <c r="J81" s="7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</row>
    <row r="82" ht="12.75" customHeight="1">
      <c r="A82" s="127"/>
      <c r="B82" s="6"/>
      <c r="C82" s="127"/>
      <c r="D82" s="6"/>
      <c r="E82" s="7"/>
      <c r="F82" s="6"/>
      <c r="G82" s="8"/>
      <c r="H82" s="6"/>
      <c r="I82" s="6"/>
      <c r="J82" s="7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</row>
    <row r="83" ht="12.75" customHeight="1">
      <c r="A83" s="127"/>
      <c r="B83" s="6"/>
      <c r="C83" s="127"/>
      <c r="D83" s="6"/>
      <c r="E83" s="7"/>
      <c r="F83" s="6"/>
      <c r="G83" s="8"/>
      <c r="H83" s="6"/>
      <c r="I83" s="6"/>
      <c r="J83" s="7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</row>
    <row r="84" ht="12.75" customHeight="1">
      <c r="A84" s="127"/>
      <c r="B84" s="6"/>
      <c r="C84" s="127"/>
      <c r="D84" s="6"/>
      <c r="E84" s="7"/>
      <c r="F84" s="6"/>
      <c r="G84" s="8"/>
      <c r="H84" s="6"/>
      <c r="I84" s="6"/>
      <c r="J84" s="7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</row>
    <row r="85" ht="12.75" customHeight="1">
      <c r="A85" s="127"/>
      <c r="B85" s="6"/>
      <c r="C85" s="127"/>
      <c r="D85" s="6"/>
      <c r="E85" s="7"/>
      <c r="F85" s="6"/>
      <c r="G85" s="8"/>
      <c r="H85" s="6"/>
      <c r="I85" s="6"/>
      <c r="J85" s="7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</row>
    <row r="86" ht="12.75" customHeight="1">
      <c r="A86" s="127"/>
      <c r="B86" s="6"/>
      <c r="C86" s="127"/>
      <c r="D86" s="6"/>
      <c r="E86" s="7"/>
      <c r="F86" s="6"/>
      <c r="G86" s="8"/>
      <c r="H86" s="6"/>
      <c r="I86" s="6"/>
      <c r="J86" s="7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</row>
    <row r="87" ht="12.75" customHeight="1">
      <c r="A87" s="127"/>
      <c r="B87" s="6"/>
      <c r="C87" s="127"/>
      <c r="D87" s="6"/>
      <c r="E87" s="7"/>
      <c r="F87" s="6"/>
      <c r="G87" s="8"/>
      <c r="H87" s="6"/>
      <c r="I87" s="6"/>
      <c r="J87" s="7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</row>
    <row r="88" ht="12.75" customHeight="1">
      <c r="A88" s="127"/>
      <c r="B88" s="6"/>
      <c r="C88" s="127"/>
      <c r="D88" s="6"/>
      <c r="E88" s="7"/>
      <c r="F88" s="6"/>
      <c r="G88" s="8"/>
      <c r="H88" s="6"/>
      <c r="I88" s="6"/>
      <c r="J88" s="7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</row>
    <row r="89" ht="12.75" customHeight="1">
      <c r="A89" s="127"/>
      <c r="B89" s="6"/>
      <c r="C89" s="127"/>
      <c r="D89" s="6"/>
      <c r="E89" s="7"/>
      <c r="F89" s="6"/>
      <c r="G89" s="8"/>
      <c r="H89" s="6"/>
      <c r="I89" s="6"/>
      <c r="J89" s="7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</row>
    <row r="90" ht="12.75" customHeight="1">
      <c r="A90" s="127"/>
      <c r="B90" s="6"/>
      <c r="C90" s="127"/>
      <c r="D90" s="6"/>
      <c r="E90" s="7"/>
      <c r="F90" s="6"/>
      <c r="G90" s="8"/>
      <c r="H90" s="6"/>
      <c r="I90" s="6"/>
      <c r="J90" s="7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</row>
    <row r="91" ht="12.75" customHeight="1">
      <c r="A91" s="127"/>
      <c r="B91" s="6"/>
      <c r="C91" s="127"/>
      <c r="D91" s="6"/>
      <c r="E91" s="7"/>
      <c r="F91" s="6"/>
      <c r="G91" s="8"/>
      <c r="H91" s="6"/>
      <c r="I91" s="6"/>
      <c r="J91" s="7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</row>
    <row r="92" ht="12.75" customHeight="1">
      <c r="A92" s="127"/>
      <c r="B92" s="6"/>
      <c r="C92" s="127"/>
      <c r="D92" s="6"/>
      <c r="E92" s="7"/>
      <c r="F92" s="6"/>
      <c r="G92" s="8"/>
      <c r="H92" s="6"/>
      <c r="I92" s="6"/>
      <c r="J92" s="7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</row>
    <row r="93" ht="12.75" customHeight="1">
      <c r="A93" s="127"/>
      <c r="B93" s="6"/>
      <c r="C93" s="127"/>
      <c r="D93" s="6"/>
      <c r="E93" s="7"/>
      <c r="F93" s="6"/>
      <c r="G93" s="8"/>
      <c r="H93" s="6"/>
      <c r="I93" s="6"/>
      <c r="J93" s="7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</row>
    <row r="94" ht="12.75" customHeight="1">
      <c r="A94" s="127"/>
      <c r="B94" s="6"/>
      <c r="C94" s="127"/>
      <c r="D94" s="6"/>
      <c r="E94" s="7"/>
      <c r="F94" s="6"/>
      <c r="G94" s="8"/>
      <c r="H94" s="6"/>
      <c r="I94" s="6"/>
      <c r="J94" s="7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</row>
    <row r="95" ht="12.75" customHeight="1">
      <c r="A95" s="127"/>
      <c r="B95" s="6"/>
      <c r="C95" s="127"/>
      <c r="D95" s="6"/>
      <c r="E95" s="7"/>
      <c r="F95" s="6"/>
      <c r="G95" s="8"/>
      <c r="H95" s="6"/>
      <c r="I95" s="6"/>
      <c r="J95" s="7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</row>
    <row r="96" ht="12.75" customHeight="1">
      <c r="A96" s="127"/>
      <c r="B96" s="6"/>
      <c r="C96" s="127"/>
      <c r="D96" s="6"/>
      <c r="E96" s="7"/>
      <c r="F96" s="6"/>
      <c r="G96" s="8"/>
      <c r="H96" s="6"/>
      <c r="I96" s="6"/>
      <c r="J96" s="7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</row>
    <row r="97" ht="12.75" customHeight="1">
      <c r="A97" s="127"/>
      <c r="B97" s="6"/>
      <c r="C97" s="127"/>
      <c r="D97" s="6"/>
      <c r="E97" s="7"/>
      <c r="F97" s="6"/>
      <c r="G97" s="8"/>
      <c r="H97" s="6"/>
      <c r="I97" s="6"/>
      <c r="J97" s="7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</row>
    <row r="98" ht="12.75" customHeight="1">
      <c r="A98" s="127"/>
      <c r="B98" s="6"/>
      <c r="C98" s="127"/>
      <c r="D98" s="6"/>
      <c r="E98" s="7"/>
      <c r="F98" s="6"/>
      <c r="G98" s="8"/>
      <c r="H98" s="6"/>
      <c r="I98" s="6"/>
      <c r="J98" s="7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</row>
    <row r="99" ht="12.75" customHeight="1">
      <c r="A99" s="127"/>
      <c r="B99" s="6"/>
      <c r="C99" s="127"/>
      <c r="D99" s="6"/>
      <c r="E99" s="7"/>
      <c r="F99" s="6"/>
      <c r="G99" s="8"/>
      <c r="H99" s="6"/>
      <c r="I99" s="6"/>
      <c r="J99" s="7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</row>
    <row r="100" ht="12.75" customHeight="1">
      <c r="A100" s="127"/>
      <c r="B100" s="6"/>
      <c r="C100" s="127"/>
      <c r="D100" s="6"/>
      <c r="E100" s="7"/>
      <c r="F100" s="6"/>
      <c r="G100" s="8"/>
      <c r="H100" s="6"/>
      <c r="I100" s="6"/>
      <c r="J100" s="7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</row>
    <row r="101" ht="12.75" customHeight="1">
      <c r="A101" s="127"/>
      <c r="B101" s="6"/>
      <c r="C101" s="127"/>
      <c r="D101" s="6"/>
      <c r="E101" s="7"/>
      <c r="F101" s="6"/>
      <c r="G101" s="8"/>
      <c r="H101" s="6"/>
      <c r="I101" s="6"/>
      <c r="J101" s="7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</row>
    <row r="102" ht="12.75" customHeight="1">
      <c r="A102" s="127"/>
      <c r="B102" s="6"/>
      <c r="C102" s="127"/>
      <c r="D102" s="6"/>
      <c r="E102" s="7"/>
      <c r="F102" s="6"/>
      <c r="G102" s="8"/>
      <c r="H102" s="6"/>
      <c r="I102" s="6"/>
      <c r="J102" s="7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</row>
    <row r="103" ht="12.75" customHeight="1">
      <c r="A103" s="127"/>
      <c r="B103" s="6"/>
      <c r="C103" s="127"/>
      <c r="D103" s="6"/>
      <c r="E103" s="7"/>
      <c r="F103" s="6"/>
      <c r="G103" s="8"/>
      <c r="H103" s="6"/>
      <c r="I103" s="6"/>
      <c r="J103" s="7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</row>
    <row r="104" ht="12.75" customHeight="1">
      <c r="A104" s="127"/>
      <c r="B104" s="6"/>
      <c r="C104" s="127"/>
      <c r="D104" s="6"/>
      <c r="E104" s="7"/>
      <c r="F104" s="6"/>
      <c r="G104" s="8"/>
      <c r="H104" s="6"/>
      <c r="I104" s="6"/>
      <c r="J104" s="7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</row>
    <row r="105" ht="12.75" customHeight="1">
      <c r="A105" s="127"/>
      <c r="B105" s="6"/>
      <c r="C105" s="127"/>
      <c r="D105" s="6"/>
      <c r="E105" s="7"/>
      <c r="F105" s="6"/>
      <c r="G105" s="8"/>
      <c r="H105" s="6"/>
      <c r="I105" s="6"/>
      <c r="J105" s="7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</row>
    <row r="106" ht="12.75" customHeight="1">
      <c r="A106" s="127"/>
      <c r="B106" s="6"/>
      <c r="C106" s="127"/>
      <c r="D106" s="6"/>
      <c r="E106" s="7"/>
      <c r="F106" s="6"/>
      <c r="G106" s="8"/>
      <c r="H106" s="6"/>
      <c r="I106" s="6"/>
      <c r="J106" s="7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</row>
    <row r="107" ht="12.75" customHeight="1">
      <c r="A107" s="127"/>
      <c r="B107" s="6"/>
      <c r="C107" s="127"/>
      <c r="D107" s="6"/>
      <c r="E107" s="7"/>
      <c r="F107" s="6"/>
      <c r="G107" s="8"/>
      <c r="H107" s="6"/>
      <c r="I107" s="6"/>
      <c r="J107" s="7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</row>
    <row r="108" ht="12.75" customHeight="1">
      <c r="A108" s="127"/>
      <c r="B108" s="6"/>
      <c r="C108" s="127"/>
      <c r="D108" s="6"/>
      <c r="E108" s="7"/>
      <c r="F108" s="6"/>
      <c r="G108" s="8"/>
      <c r="H108" s="6"/>
      <c r="I108" s="6"/>
      <c r="J108" s="7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</row>
    <row r="109" ht="12.75" customHeight="1">
      <c r="A109" s="127"/>
      <c r="B109" s="6"/>
      <c r="C109" s="127"/>
      <c r="D109" s="6"/>
      <c r="E109" s="7"/>
      <c r="F109" s="6"/>
      <c r="G109" s="8"/>
      <c r="H109" s="6"/>
      <c r="I109" s="6"/>
      <c r="J109" s="7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</row>
    <row r="110" ht="12.75" customHeight="1">
      <c r="A110" s="127"/>
      <c r="B110" s="6"/>
      <c r="C110" s="127"/>
      <c r="D110" s="6"/>
      <c r="E110" s="7"/>
      <c r="F110" s="6"/>
      <c r="G110" s="8"/>
      <c r="H110" s="6"/>
      <c r="I110" s="6"/>
      <c r="J110" s="7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</row>
    <row r="111" ht="12.75" customHeight="1">
      <c r="A111" s="127"/>
      <c r="B111" s="6"/>
      <c r="C111" s="127"/>
      <c r="D111" s="6"/>
      <c r="E111" s="7"/>
      <c r="F111" s="6"/>
      <c r="G111" s="8"/>
      <c r="H111" s="6"/>
      <c r="I111" s="6"/>
      <c r="J111" s="7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</row>
    <row r="112" ht="12.75" customHeight="1">
      <c r="A112" s="127"/>
      <c r="B112" s="6"/>
      <c r="C112" s="127"/>
      <c r="D112" s="6"/>
      <c r="E112" s="7"/>
      <c r="F112" s="6"/>
      <c r="G112" s="8"/>
      <c r="H112" s="6"/>
      <c r="I112" s="6"/>
      <c r="J112" s="7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</row>
    <row r="113" ht="12.75" customHeight="1">
      <c r="A113" s="127"/>
      <c r="B113" s="6"/>
      <c r="C113" s="127"/>
      <c r="D113" s="6"/>
      <c r="E113" s="7"/>
      <c r="F113" s="6"/>
      <c r="G113" s="8"/>
      <c r="H113" s="6"/>
      <c r="I113" s="6"/>
      <c r="J113" s="7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</row>
    <row r="114" ht="12.75" customHeight="1">
      <c r="A114" s="127"/>
      <c r="B114" s="6"/>
      <c r="C114" s="127"/>
      <c r="D114" s="6"/>
      <c r="E114" s="7"/>
      <c r="F114" s="6"/>
      <c r="G114" s="8"/>
      <c r="H114" s="6"/>
      <c r="I114" s="6"/>
      <c r="J114" s="7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</row>
    <row r="115" ht="12.75" customHeight="1">
      <c r="A115" s="127"/>
      <c r="B115" s="6"/>
      <c r="C115" s="127"/>
      <c r="D115" s="6"/>
      <c r="E115" s="7"/>
      <c r="F115" s="6"/>
      <c r="G115" s="8"/>
      <c r="H115" s="6"/>
      <c r="I115" s="6"/>
      <c r="J115" s="7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</row>
    <row r="116" ht="12.75" customHeight="1">
      <c r="A116" s="127"/>
      <c r="B116" s="6"/>
      <c r="C116" s="127"/>
      <c r="D116" s="6"/>
      <c r="E116" s="7"/>
      <c r="F116" s="6"/>
      <c r="G116" s="8"/>
      <c r="H116" s="6"/>
      <c r="I116" s="6"/>
      <c r="J116" s="7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</row>
    <row r="117" ht="12.75" customHeight="1">
      <c r="A117" s="127"/>
      <c r="B117" s="6"/>
      <c r="C117" s="127"/>
      <c r="D117" s="6"/>
      <c r="E117" s="7"/>
      <c r="F117" s="6"/>
      <c r="G117" s="8"/>
      <c r="H117" s="6"/>
      <c r="I117" s="6"/>
      <c r="J117" s="7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</row>
    <row r="118" ht="12.75" customHeight="1">
      <c r="A118" s="127"/>
      <c r="B118" s="6"/>
      <c r="C118" s="127"/>
      <c r="D118" s="6"/>
      <c r="E118" s="7"/>
      <c r="F118" s="6"/>
      <c r="G118" s="8"/>
      <c r="H118" s="6"/>
      <c r="I118" s="6"/>
      <c r="J118" s="7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</row>
    <row r="119" ht="12.75" customHeight="1">
      <c r="A119" s="127"/>
      <c r="B119" s="6"/>
      <c r="C119" s="127"/>
      <c r="D119" s="6"/>
      <c r="E119" s="7"/>
      <c r="F119" s="6"/>
      <c r="G119" s="8"/>
      <c r="H119" s="6"/>
      <c r="I119" s="6"/>
      <c r="J119" s="7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</row>
    <row r="120" ht="12.75" customHeight="1">
      <c r="A120" s="127"/>
      <c r="B120" s="6"/>
      <c r="C120" s="127"/>
      <c r="D120" s="6"/>
      <c r="E120" s="7"/>
      <c r="F120" s="6"/>
      <c r="G120" s="8"/>
      <c r="H120" s="6"/>
      <c r="I120" s="6"/>
      <c r="J120" s="7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</row>
    <row r="121" ht="12.75" customHeight="1">
      <c r="A121" s="127"/>
      <c r="B121" s="6"/>
      <c r="C121" s="127"/>
      <c r="D121" s="6"/>
      <c r="E121" s="7"/>
      <c r="F121" s="6"/>
      <c r="G121" s="8"/>
      <c r="H121" s="6"/>
      <c r="I121" s="6"/>
      <c r="J121" s="7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</row>
    <row r="122" ht="12.75" customHeight="1">
      <c r="A122" s="127"/>
      <c r="B122" s="6"/>
      <c r="C122" s="127"/>
      <c r="D122" s="6"/>
      <c r="E122" s="7"/>
      <c r="F122" s="6"/>
      <c r="G122" s="8"/>
      <c r="H122" s="6"/>
      <c r="I122" s="6"/>
      <c r="J122" s="7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</row>
    <row r="123" ht="12.75" customHeight="1">
      <c r="A123" s="127"/>
      <c r="B123" s="6"/>
      <c r="C123" s="127"/>
      <c r="D123" s="6"/>
      <c r="E123" s="7"/>
      <c r="F123" s="6"/>
      <c r="G123" s="8"/>
      <c r="H123" s="6"/>
      <c r="I123" s="6"/>
      <c r="J123" s="7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</row>
    <row r="124" ht="12.75" customHeight="1">
      <c r="A124" s="127"/>
      <c r="B124" s="6"/>
      <c r="C124" s="127"/>
      <c r="D124" s="6"/>
      <c r="E124" s="7"/>
      <c r="F124" s="6"/>
      <c r="G124" s="8"/>
      <c r="H124" s="6"/>
      <c r="I124" s="6"/>
      <c r="J124" s="7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</row>
    <row r="125" ht="12.75" customHeight="1">
      <c r="A125" s="127"/>
      <c r="B125" s="6"/>
      <c r="C125" s="127"/>
      <c r="D125" s="6"/>
      <c r="E125" s="7"/>
      <c r="F125" s="6"/>
      <c r="G125" s="8"/>
      <c r="H125" s="6"/>
      <c r="I125" s="6"/>
      <c r="J125" s="7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</row>
    <row r="126" ht="12.75" customHeight="1">
      <c r="A126" s="127"/>
      <c r="B126" s="6"/>
      <c r="C126" s="127"/>
      <c r="D126" s="6"/>
      <c r="E126" s="7"/>
      <c r="F126" s="6"/>
      <c r="G126" s="8"/>
      <c r="H126" s="6"/>
      <c r="I126" s="6"/>
      <c r="J126" s="7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</row>
    <row r="127" ht="12.75" customHeight="1">
      <c r="A127" s="127"/>
      <c r="B127" s="6"/>
      <c r="C127" s="127"/>
      <c r="D127" s="6"/>
      <c r="E127" s="7"/>
      <c r="F127" s="6"/>
      <c r="G127" s="8"/>
      <c r="H127" s="6"/>
      <c r="I127" s="6"/>
      <c r="J127" s="7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</row>
    <row r="128" ht="12.75" customHeight="1">
      <c r="A128" s="127"/>
      <c r="B128" s="6"/>
      <c r="C128" s="127"/>
      <c r="D128" s="6"/>
      <c r="E128" s="7"/>
      <c r="F128" s="6"/>
      <c r="G128" s="8"/>
      <c r="H128" s="6"/>
      <c r="I128" s="6"/>
      <c r="J128" s="7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</row>
    <row r="129" ht="12.75" customHeight="1">
      <c r="A129" s="127"/>
      <c r="B129" s="6"/>
      <c r="C129" s="127"/>
      <c r="D129" s="6"/>
      <c r="E129" s="7"/>
      <c r="F129" s="6"/>
      <c r="G129" s="8"/>
      <c r="H129" s="6"/>
      <c r="I129" s="6"/>
      <c r="J129" s="7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</row>
    <row r="130" ht="12.75" customHeight="1">
      <c r="A130" s="127"/>
      <c r="B130" s="6"/>
      <c r="C130" s="127"/>
      <c r="D130" s="6"/>
      <c r="E130" s="7"/>
      <c r="F130" s="6"/>
      <c r="G130" s="8"/>
      <c r="H130" s="6"/>
      <c r="I130" s="6"/>
      <c r="J130" s="7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</row>
    <row r="131" ht="12.75" customHeight="1">
      <c r="A131" s="127"/>
      <c r="B131" s="6"/>
      <c r="C131" s="127"/>
      <c r="D131" s="6"/>
      <c r="E131" s="7"/>
      <c r="F131" s="6"/>
      <c r="G131" s="8"/>
      <c r="H131" s="6"/>
      <c r="I131" s="6"/>
      <c r="J131" s="7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</row>
    <row r="132" ht="12.75" customHeight="1">
      <c r="A132" s="127"/>
      <c r="B132" s="6"/>
      <c r="C132" s="127"/>
      <c r="D132" s="6"/>
      <c r="E132" s="7"/>
      <c r="F132" s="6"/>
      <c r="G132" s="8"/>
      <c r="H132" s="6"/>
      <c r="I132" s="6"/>
      <c r="J132" s="7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</row>
    <row r="133" ht="12.75" customHeight="1">
      <c r="A133" s="127"/>
      <c r="B133" s="6"/>
      <c r="C133" s="127"/>
      <c r="D133" s="6"/>
      <c r="E133" s="7"/>
      <c r="F133" s="6"/>
      <c r="G133" s="8"/>
      <c r="H133" s="6"/>
      <c r="I133" s="6"/>
      <c r="J133" s="7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</row>
    <row r="134" ht="12.75" customHeight="1">
      <c r="A134" s="127"/>
      <c r="B134" s="6"/>
      <c r="C134" s="127"/>
      <c r="D134" s="6"/>
      <c r="E134" s="7"/>
      <c r="F134" s="6"/>
      <c r="G134" s="8"/>
      <c r="H134" s="6"/>
      <c r="I134" s="6"/>
      <c r="J134" s="7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</row>
    <row r="135" ht="12.75" customHeight="1">
      <c r="A135" s="127"/>
      <c r="B135" s="6"/>
      <c r="C135" s="127"/>
      <c r="D135" s="6"/>
      <c r="E135" s="7"/>
      <c r="F135" s="6"/>
      <c r="G135" s="8"/>
      <c r="H135" s="6"/>
      <c r="I135" s="6"/>
      <c r="J135" s="7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</row>
    <row r="136" ht="12.75" customHeight="1">
      <c r="A136" s="127"/>
      <c r="B136" s="6"/>
      <c r="C136" s="127"/>
      <c r="D136" s="6"/>
      <c r="E136" s="7"/>
      <c r="F136" s="6"/>
      <c r="G136" s="8"/>
      <c r="H136" s="6"/>
      <c r="I136" s="6"/>
      <c r="J136" s="7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</row>
    <row r="137" ht="12.75" customHeight="1">
      <c r="A137" s="127"/>
      <c r="B137" s="6"/>
      <c r="C137" s="127"/>
      <c r="D137" s="6"/>
      <c r="E137" s="7"/>
      <c r="F137" s="6"/>
      <c r="G137" s="8"/>
      <c r="H137" s="6"/>
      <c r="I137" s="6"/>
      <c r="J137" s="7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</row>
    <row r="138" ht="12.75" customHeight="1">
      <c r="A138" s="127"/>
      <c r="B138" s="6"/>
      <c r="C138" s="127"/>
      <c r="D138" s="6"/>
      <c r="E138" s="7"/>
      <c r="F138" s="6"/>
      <c r="G138" s="8"/>
      <c r="H138" s="6"/>
      <c r="I138" s="6"/>
      <c r="J138" s="7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</row>
    <row r="139" ht="12.75" customHeight="1">
      <c r="A139" s="127"/>
      <c r="B139" s="6"/>
      <c r="C139" s="127"/>
      <c r="D139" s="6"/>
      <c r="E139" s="7"/>
      <c r="F139" s="6"/>
      <c r="G139" s="8"/>
      <c r="H139" s="6"/>
      <c r="I139" s="6"/>
      <c r="J139" s="7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</row>
    <row r="140" ht="12.75" customHeight="1">
      <c r="A140" s="127"/>
      <c r="B140" s="6"/>
      <c r="C140" s="127"/>
      <c r="D140" s="6"/>
      <c r="E140" s="7"/>
      <c r="F140" s="6"/>
      <c r="G140" s="8"/>
      <c r="H140" s="6"/>
      <c r="I140" s="6"/>
      <c r="J140" s="7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</row>
    <row r="141" ht="12.75" customHeight="1">
      <c r="A141" s="127"/>
      <c r="B141" s="6"/>
      <c r="C141" s="127"/>
      <c r="D141" s="6"/>
      <c r="E141" s="7"/>
      <c r="F141" s="6"/>
      <c r="G141" s="8"/>
      <c r="H141" s="6"/>
      <c r="I141" s="6"/>
      <c r="J141" s="7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</row>
    <row r="142" ht="12.75" customHeight="1">
      <c r="A142" s="127"/>
      <c r="B142" s="6"/>
      <c r="C142" s="127"/>
      <c r="D142" s="6"/>
      <c r="E142" s="7"/>
      <c r="F142" s="6"/>
      <c r="G142" s="8"/>
      <c r="H142" s="6"/>
      <c r="I142" s="6"/>
      <c r="J142" s="7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</row>
    <row r="143" ht="12.75" customHeight="1">
      <c r="A143" s="127"/>
      <c r="B143" s="6"/>
      <c r="C143" s="127"/>
      <c r="D143" s="6"/>
      <c r="E143" s="7"/>
      <c r="F143" s="6"/>
      <c r="G143" s="8"/>
      <c r="H143" s="6"/>
      <c r="I143" s="6"/>
      <c r="J143" s="7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</row>
    <row r="144" ht="12.75" customHeight="1">
      <c r="A144" s="127"/>
      <c r="B144" s="6"/>
      <c r="C144" s="127"/>
      <c r="D144" s="6"/>
      <c r="E144" s="7"/>
      <c r="F144" s="6"/>
      <c r="G144" s="8"/>
      <c r="H144" s="6"/>
      <c r="I144" s="6"/>
      <c r="J144" s="7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</row>
    <row r="145" ht="12.75" customHeight="1">
      <c r="A145" s="127"/>
      <c r="B145" s="6"/>
      <c r="C145" s="127"/>
      <c r="D145" s="6"/>
      <c r="E145" s="7"/>
      <c r="F145" s="6"/>
      <c r="G145" s="8"/>
      <c r="H145" s="6"/>
      <c r="I145" s="6"/>
      <c r="J145" s="7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</row>
    <row r="146" ht="12.75" customHeight="1">
      <c r="A146" s="127"/>
      <c r="B146" s="6"/>
      <c r="C146" s="127"/>
      <c r="D146" s="6"/>
      <c r="E146" s="7"/>
      <c r="F146" s="6"/>
      <c r="G146" s="8"/>
      <c r="H146" s="6"/>
      <c r="I146" s="6"/>
      <c r="J146" s="7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</row>
    <row r="147" ht="12.75" customHeight="1">
      <c r="A147" s="127"/>
      <c r="B147" s="6"/>
      <c r="C147" s="127"/>
      <c r="D147" s="6"/>
      <c r="E147" s="7"/>
      <c r="F147" s="6"/>
      <c r="G147" s="8"/>
      <c r="H147" s="6"/>
      <c r="I147" s="6"/>
      <c r="J147" s="7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</row>
    <row r="148" ht="12.75" customHeight="1">
      <c r="A148" s="127"/>
      <c r="B148" s="6"/>
      <c r="C148" s="127"/>
      <c r="D148" s="6"/>
      <c r="E148" s="7"/>
      <c r="F148" s="6"/>
      <c r="G148" s="8"/>
      <c r="H148" s="6"/>
      <c r="I148" s="6"/>
      <c r="J148" s="7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</row>
    <row r="149" ht="12.75" customHeight="1">
      <c r="A149" s="127"/>
      <c r="B149" s="6"/>
      <c r="C149" s="127"/>
      <c r="D149" s="6"/>
      <c r="E149" s="7"/>
      <c r="F149" s="6"/>
      <c r="G149" s="8"/>
      <c r="H149" s="6"/>
      <c r="I149" s="6"/>
      <c r="J149" s="7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</row>
    <row r="150" ht="12.75" customHeight="1">
      <c r="A150" s="127"/>
      <c r="B150" s="6"/>
      <c r="C150" s="127"/>
      <c r="D150" s="6"/>
      <c r="E150" s="7"/>
      <c r="F150" s="6"/>
      <c r="G150" s="8"/>
      <c r="H150" s="6"/>
      <c r="I150" s="6"/>
      <c r="J150" s="7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</row>
    <row r="151" ht="12.75" customHeight="1">
      <c r="A151" s="127"/>
      <c r="B151" s="6"/>
      <c r="C151" s="127"/>
      <c r="D151" s="6"/>
      <c r="E151" s="7"/>
      <c r="F151" s="6"/>
      <c r="G151" s="8"/>
      <c r="H151" s="6"/>
      <c r="I151" s="6"/>
      <c r="J151" s="7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</row>
    <row r="152" ht="12.75" customHeight="1">
      <c r="A152" s="127"/>
      <c r="B152" s="6"/>
      <c r="C152" s="127"/>
      <c r="D152" s="6"/>
      <c r="E152" s="7"/>
      <c r="F152" s="6"/>
      <c r="G152" s="8"/>
      <c r="H152" s="6"/>
      <c r="I152" s="6"/>
      <c r="J152" s="7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</row>
    <row r="153" ht="12.75" customHeight="1">
      <c r="A153" s="127"/>
      <c r="B153" s="6"/>
      <c r="C153" s="127"/>
      <c r="D153" s="6"/>
      <c r="E153" s="7"/>
      <c r="F153" s="6"/>
      <c r="G153" s="8"/>
      <c r="H153" s="6"/>
      <c r="I153" s="6"/>
      <c r="J153" s="7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</row>
    <row r="154" ht="12.75" customHeight="1">
      <c r="A154" s="127"/>
      <c r="B154" s="6"/>
      <c r="C154" s="127"/>
      <c r="D154" s="6"/>
      <c r="E154" s="7"/>
      <c r="F154" s="6"/>
      <c r="G154" s="8"/>
      <c r="H154" s="6"/>
      <c r="I154" s="6"/>
      <c r="J154" s="7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</row>
    <row r="155" ht="12.75" customHeight="1">
      <c r="A155" s="127"/>
      <c r="B155" s="6"/>
      <c r="C155" s="127"/>
      <c r="D155" s="6"/>
      <c r="E155" s="7"/>
      <c r="F155" s="6"/>
      <c r="G155" s="8"/>
      <c r="H155" s="6"/>
      <c r="I155" s="6"/>
      <c r="J155" s="7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</row>
    <row r="156" ht="12.75" customHeight="1">
      <c r="A156" s="127"/>
      <c r="B156" s="6"/>
      <c r="C156" s="127"/>
      <c r="D156" s="6"/>
      <c r="E156" s="7"/>
      <c r="F156" s="6"/>
      <c r="G156" s="8"/>
      <c r="H156" s="6"/>
      <c r="I156" s="6"/>
      <c r="J156" s="7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</row>
    <row r="157" ht="12.75" customHeight="1">
      <c r="A157" s="127"/>
      <c r="B157" s="6"/>
      <c r="C157" s="127"/>
      <c r="D157" s="6"/>
      <c r="E157" s="7"/>
      <c r="F157" s="6"/>
      <c r="G157" s="8"/>
      <c r="H157" s="6"/>
      <c r="I157" s="6"/>
      <c r="J157" s="7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</row>
    <row r="158" ht="12.75" customHeight="1">
      <c r="A158" s="127"/>
      <c r="B158" s="6"/>
      <c r="C158" s="127"/>
      <c r="D158" s="6"/>
      <c r="E158" s="7"/>
      <c r="F158" s="6"/>
      <c r="G158" s="8"/>
      <c r="H158" s="6"/>
      <c r="I158" s="6"/>
      <c r="J158" s="7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</row>
    <row r="159" ht="12.75" customHeight="1">
      <c r="A159" s="127"/>
      <c r="B159" s="6"/>
      <c r="C159" s="127"/>
      <c r="D159" s="6"/>
      <c r="E159" s="7"/>
      <c r="F159" s="6"/>
      <c r="G159" s="8"/>
      <c r="H159" s="6"/>
      <c r="I159" s="6"/>
      <c r="J159" s="7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</row>
    <row r="160" ht="12.75" customHeight="1">
      <c r="A160" s="127"/>
      <c r="B160" s="6"/>
      <c r="C160" s="127"/>
      <c r="D160" s="6"/>
      <c r="E160" s="7"/>
      <c r="F160" s="6"/>
      <c r="G160" s="8"/>
      <c r="H160" s="6"/>
      <c r="I160" s="6"/>
      <c r="J160" s="7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</row>
    <row r="161" ht="12.75" customHeight="1">
      <c r="A161" s="127"/>
      <c r="B161" s="6"/>
      <c r="C161" s="127"/>
      <c r="D161" s="6"/>
      <c r="E161" s="7"/>
      <c r="F161" s="6"/>
      <c r="G161" s="8"/>
      <c r="H161" s="6"/>
      <c r="I161" s="6"/>
      <c r="J161" s="7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</row>
    <row r="162" ht="12.75" customHeight="1">
      <c r="A162" s="127"/>
      <c r="B162" s="6"/>
      <c r="C162" s="127"/>
      <c r="D162" s="6"/>
      <c r="E162" s="7"/>
      <c r="F162" s="6"/>
      <c r="G162" s="8"/>
      <c r="H162" s="6"/>
      <c r="I162" s="6"/>
      <c r="J162" s="7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</row>
    <row r="163" ht="12.75" customHeight="1">
      <c r="A163" s="127"/>
      <c r="B163" s="6"/>
      <c r="C163" s="127"/>
      <c r="D163" s="6"/>
      <c r="E163" s="7"/>
      <c r="F163" s="6"/>
      <c r="G163" s="8"/>
      <c r="H163" s="6"/>
      <c r="I163" s="6"/>
      <c r="J163" s="7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</row>
    <row r="164" ht="12.75" customHeight="1">
      <c r="A164" s="127"/>
      <c r="B164" s="6"/>
      <c r="C164" s="127"/>
      <c r="D164" s="6"/>
      <c r="E164" s="7"/>
      <c r="F164" s="6"/>
      <c r="G164" s="8"/>
      <c r="H164" s="6"/>
      <c r="I164" s="6"/>
      <c r="J164" s="7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</row>
    <row r="165" ht="12.75" customHeight="1">
      <c r="A165" s="127"/>
      <c r="B165" s="6"/>
      <c r="C165" s="127"/>
      <c r="D165" s="6"/>
      <c r="E165" s="7"/>
      <c r="F165" s="6"/>
      <c r="G165" s="8"/>
      <c r="H165" s="6"/>
      <c r="I165" s="6"/>
      <c r="J165" s="7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</row>
    <row r="166" ht="12.75" customHeight="1">
      <c r="A166" s="127"/>
      <c r="B166" s="6"/>
      <c r="C166" s="127"/>
      <c r="D166" s="6"/>
      <c r="E166" s="7"/>
      <c r="F166" s="6"/>
      <c r="G166" s="8"/>
      <c r="H166" s="6"/>
      <c r="I166" s="6"/>
      <c r="J166" s="7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</row>
    <row r="167" ht="12.75" customHeight="1">
      <c r="A167" s="127"/>
      <c r="B167" s="6"/>
      <c r="C167" s="127"/>
      <c r="D167" s="6"/>
      <c r="E167" s="7"/>
      <c r="F167" s="6"/>
      <c r="G167" s="8"/>
      <c r="H167" s="6"/>
      <c r="I167" s="6"/>
      <c r="J167" s="7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</row>
    <row r="168" ht="12.75" customHeight="1">
      <c r="A168" s="127"/>
      <c r="B168" s="6"/>
      <c r="C168" s="127"/>
      <c r="D168" s="6"/>
      <c r="E168" s="7"/>
      <c r="F168" s="6"/>
      <c r="G168" s="8"/>
      <c r="H168" s="6"/>
      <c r="I168" s="6"/>
      <c r="J168" s="7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</row>
    <row r="169" ht="12.75" customHeight="1">
      <c r="A169" s="127"/>
      <c r="B169" s="6"/>
      <c r="C169" s="127"/>
      <c r="D169" s="6"/>
      <c r="E169" s="7"/>
      <c r="F169" s="6"/>
      <c r="G169" s="8"/>
      <c r="H169" s="6"/>
      <c r="I169" s="6"/>
      <c r="J169" s="7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</row>
    <row r="170" ht="12.75" customHeight="1">
      <c r="A170" s="127"/>
      <c r="B170" s="6"/>
      <c r="C170" s="127"/>
      <c r="D170" s="6"/>
      <c r="E170" s="7"/>
      <c r="F170" s="6"/>
      <c r="G170" s="8"/>
      <c r="H170" s="6"/>
      <c r="I170" s="6"/>
      <c r="J170" s="7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</row>
    <row r="171" ht="12.75" customHeight="1">
      <c r="A171" s="127"/>
      <c r="B171" s="6"/>
      <c r="C171" s="127"/>
      <c r="D171" s="6"/>
      <c r="E171" s="7"/>
      <c r="F171" s="6"/>
      <c r="G171" s="8"/>
      <c r="H171" s="6"/>
      <c r="I171" s="6"/>
      <c r="J171" s="7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</row>
    <row r="172" ht="12.75" customHeight="1">
      <c r="A172" s="127"/>
      <c r="B172" s="6"/>
      <c r="C172" s="127"/>
      <c r="D172" s="6"/>
      <c r="E172" s="7"/>
      <c r="F172" s="6"/>
      <c r="G172" s="8"/>
      <c r="H172" s="6"/>
      <c r="I172" s="6"/>
      <c r="J172" s="7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</row>
    <row r="173" ht="12.75" customHeight="1">
      <c r="A173" s="127"/>
      <c r="B173" s="6"/>
      <c r="C173" s="127"/>
      <c r="D173" s="6"/>
      <c r="E173" s="7"/>
      <c r="F173" s="6"/>
      <c r="G173" s="8"/>
      <c r="H173" s="6"/>
      <c r="I173" s="6"/>
      <c r="J173" s="7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</row>
    <row r="174" ht="12.75" customHeight="1">
      <c r="A174" s="127"/>
      <c r="B174" s="6"/>
      <c r="C174" s="127"/>
      <c r="D174" s="6"/>
      <c r="E174" s="7"/>
      <c r="F174" s="6"/>
      <c r="G174" s="8"/>
      <c r="H174" s="6"/>
      <c r="I174" s="6"/>
      <c r="J174" s="7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</row>
    <row r="175" ht="12.75" customHeight="1">
      <c r="A175" s="127"/>
      <c r="B175" s="6"/>
      <c r="C175" s="127"/>
      <c r="D175" s="6"/>
      <c r="E175" s="7"/>
      <c r="F175" s="6"/>
      <c r="G175" s="8"/>
      <c r="H175" s="6"/>
      <c r="I175" s="6"/>
      <c r="J175" s="7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</row>
    <row r="176" ht="12.75" customHeight="1">
      <c r="A176" s="127"/>
      <c r="B176" s="6"/>
      <c r="C176" s="127"/>
      <c r="D176" s="6"/>
      <c r="E176" s="7"/>
      <c r="F176" s="6"/>
      <c r="G176" s="8"/>
      <c r="H176" s="6"/>
      <c r="I176" s="6"/>
      <c r="J176" s="7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</row>
    <row r="177" ht="12.75" customHeight="1">
      <c r="A177" s="127"/>
      <c r="B177" s="6"/>
      <c r="C177" s="127"/>
      <c r="D177" s="6"/>
      <c r="E177" s="7"/>
      <c r="F177" s="6"/>
      <c r="G177" s="8"/>
      <c r="H177" s="6"/>
      <c r="I177" s="6"/>
      <c r="J177" s="7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</row>
    <row r="178" ht="12.75" customHeight="1">
      <c r="A178" s="127"/>
      <c r="B178" s="6"/>
      <c r="C178" s="127"/>
      <c r="D178" s="6"/>
      <c r="E178" s="7"/>
      <c r="F178" s="6"/>
      <c r="G178" s="8"/>
      <c r="H178" s="6"/>
      <c r="I178" s="6"/>
      <c r="J178" s="7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</row>
    <row r="179" ht="12.75" customHeight="1">
      <c r="A179" s="127"/>
      <c r="B179" s="6"/>
      <c r="C179" s="127"/>
      <c r="D179" s="6"/>
      <c r="E179" s="7"/>
      <c r="F179" s="6"/>
      <c r="G179" s="8"/>
      <c r="H179" s="6"/>
      <c r="I179" s="6"/>
      <c r="J179" s="7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</row>
    <row r="180" ht="12.75" customHeight="1">
      <c r="A180" s="127"/>
      <c r="B180" s="6"/>
      <c r="C180" s="127"/>
      <c r="D180" s="6"/>
      <c r="E180" s="7"/>
      <c r="F180" s="6"/>
      <c r="G180" s="8"/>
      <c r="H180" s="6"/>
      <c r="I180" s="6"/>
      <c r="J180" s="7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</row>
    <row r="181" ht="12.75" customHeight="1">
      <c r="A181" s="127"/>
      <c r="B181" s="6"/>
      <c r="C181" s="127"/>
      <c r="D181" s="6"/>
      <c r="E181" s="7"/>
      <c r="F181" s="6"/>
      <c r="G181" s="8"/>
      <c r="H181" s="6"/>
      <c r="I181" s="6"/>
      <c r="J181" s="7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</row>
    <row r="182" ht="12.75" customHeight="1">
      <c r="A182" s="127"/>
      <c r="B182" s="6"/>
      <c r="C182" s="127"/>
      <c r="D182" s="6"/>
      <c r="E182" s="7"/>
      <c r="F182" s="6"/>
      <c r="G182" s="8"/>
      <c r="H182" s="6"/>
      <c r="I182" s="6"/>
      <c r="J182" s="7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</row>
    <row r="183" ht="12.75" customHeight="1">
      <c r="A183" s="127"/>
      <c r="B183" s="6"/>
      <c r="C183" s="127"/>
      <c r="D183" s="6"/>
      <c r="E183" s="7"/>
      <c r="F183" s="6"/>
      <c r="G183" s="8"/>
      <c r="H183" s="6"/>
      <c r="I183" s="6"/>
      <c r="J183" s="7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</row>
    <row r="184" ht="12.75" customHeight="1">
      <c r="A184" s="127"/>
      <c r="B184" s="6"/>
      <c r="C184" s="127"/>
      <c r="D184" s="6"/>
      <c r="E184" s="7"/>
      <c r="F184" s="6"/>
      <c r="G184" s="8"/>
      <c r="H184" s="6"/>
      <c r="I184" s="6"/>
      <c r="J184" s="7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</row>
    <row r="185" ht="12.75" customHeight="1">
      <c r="A185" s="127"/>
      <c r="B185" s="6"/>
      <c r="C185" s="127"/>
      <c r="D185" s="6"/>
      <c r="E185" s="7"/>
      <c r="F185" s="6"/>
      <c r="G185" s="8"/>
      <c r="H185" s="6"/>
      <c r="I185" s="6"/>
      <c r="J185" s="7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</row>
    <row r="186" ht="12.75" customHeight="1">
      <c r="A186" s="127"/>
      <c r="B186" s="6"/>
      <c r="C186" s="127"/>
      <c r="D186" s="6"/>
      <c r="E186" s="7"/>
      <c r="F186" s="6"/>
      <c r="G186" s="8"/>
      <c r="H186" s="6"/>
      <c r="I186" s="6"/>
      <c r="J186" s="7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</row>
    <row r="187" ht="12.75" customHeight="1">
      <c r="A187" s="127"/>
      <c r="B187" s="6"/>
      <c r="C187" s="127"/>
      <c r="D187" s="6"/>
      <c r="E187" s="7"/>
      <c r="F187" s="6"/>
      <c r="G187" s="8"/>
      <c r="H187" s="6"/>
      <c r="I187" s="6"/>
      <c r="J187" s="7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</row>
    <row r="188" ht="12.75" customHeight="1">
      <c r="A188" s="127"/>
      <c r="B188" s="6"/>
      <c r="C188" s="127"/>
      <c r="D188" s="6"/>
      <c r="E188" s="7"/>
      <c r="F188" s="6"/>
      <c r="G188" s="8"/>
      <c r="H188" s="6"/>
      <c r="I188" s="6"/>
      <c r="J188" s="7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</row>
    <row r="189" ht="12.75" customHeight="1">
      <c r="A189" s="127"/>
      <c r="B189" s="6"/>
      <c r="C189" s="127"/>
      <c r="D189" s="6"/>
      <c r="E189" s="7"/>
      <c r="F189" s="6"/>
      <c r="G189" s="8"/>
      <c r="H189" s="6"/>
      <c r="I189" s="6"/>
      <c r="J189" s="7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</row>
    <row r="190" ht="12.75" customHeight="1">
      <c r="A190" s="127"/>
      <c r="B190" s="6"/>
      <c r="C190" s="127"/>
      <c r="D190" s="6"/>
      <c r="E190" s="7"/>
      <c r="F190" s="6"/>
      <c r="G190" s="8"/>
      <c r="H190" s="6"/>
      <c r="I190" s="6"/>
      <c r="J190" s="7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</row>
    <row r="191" ht="12.75" customHeight="1">
      <c r="A191" s="127"/>
      <c r="B191" s="6"/>
      <c r="C191" s="127"/>
      <c r="D191" s="6"/>
      <c r="E191" s="7"/>
      <c r="F191" s="6"/>
      <c r="G191" s="8"/>
      <c r="H191" s="6"/>
      <c r="I191" s="6"/>
      <c r="J191" s="7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</row>
    <row r="192" ht="12.75" customHeight="1">
      <c r="A192" s="127"/>
      <c r="B192" s="6"/>
      <c r="C192" s="127"/>
      <c r="D192" s="6"/>
      <c r="E192" s="7"/>
      <c r="F192" s="6"/>
      <c r="G192" s="8"/>
      <c r="H192" s="6"/>
      <c r="I192" s="6"/>
      <c r="J192" s="7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</row>
    <row r="193" ht="12.75" customHeight="1">
      <c r="A193" s="127"/>
      <c r="B193" s="6"/>
      <c r="C193" s="127"/>
      <c r="D193" s="6"/>
      <c r="E193" s="7"/>
      <c r="F193" s="6"/>
      <c r="G193" s="8"/>
      <c r="H193" s="6"/>
      <c r="I193" s="6"/>
      <c r="J193" s="7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</row>
    <row r="194" ht="12.75" customHeight="1">
      <c r="A194" s="127"/>
      <c r="B194" s="6"/>
      <c r="C194" s="127"/>
      <c r="D194" s="6"/>
      <c r="E194" s="7"/>
      <c r="F194" s="6"/>
      <c r="G194" s="8"/>
      <c r="H194" s="6"/>
      <c r="I194" s="6"/>
      <c r="J194" s="7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</row>
    <row r="195" ht="12.75" customHeight="1">
      <c r="A195" s="127"/>
      <c r="B195" s="6"/>
      <c r="C195" s="127"/>
      <c r="D195" s="6"/>
      <c r="E195" s="7"/>
      <c r="F195" s="6"/>
      <c r="G195" s="8"/>
      <c r="H195" s="6"/>
      <c r="I195" s="6"/>
      <c r="J195" s="7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</row>
    <row r="196" ht="12.75" customHeight="1">
      <c r="A196" s="127"/>
      <c r="B196" s="6"/>
      <c r="C196" s="127"/>
      <c r="D196" s="6"/>
      <c r="E196" s="7"/>
      <c r="F196" s="6"/>
      <c r="G196" s="8"/>
      <c r="H196" s="6"/>
      <c r="I196" s="6"/>
      <c r="J196" s="7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</row>
    <row r="197" ht="12.75" customHeight="1">
      <c r="A197" s="127"/>
      <c r="B197" s="6"/>
      <c r="C197" s="127"/>
      <c r="D197" s="6"/>
      <c r="E197" s="7"/>
      <c r="F197" s="6"/>
      <c r="G197" s="8"/>
      <c r="H197" s="6"/>
      <c r="I197" s="6"/>
      <c r="J197" s="7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</row>
    <row r="198" ht="12.75" customHeight="1">
      <c r="A198" s="127"/>
      <c r="B198" s="6"/>
      <c r="C198" s="127"/>
      <c r="D198" s="6"/>
      <c r="E198" s="7"/>
      <c r="F198" s="6"/>
      <c r="G198" s="8"/>
      <c r="H198" s="6"/>
      <c r="I198" s="6"/>
      <c r="J198" s="7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</row>
    <row r="199" ht="12.75" customHeight="1">
      <c r="A199" s="127"/>
      <c r="B199" s="6"/>
      <c r="C199" s="127"/>
      <c r="D199" s="6"/>
      <c r="E199" s="7"/>
      <c r="F199" s="6"/>
      <c r="G199" s="8"/>
      <c r="H199" s="6"/>
      <c r="I199" s="6"/>
      <c r="J199" s="7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</row>
    <row r="200" ht="12.75" customHeight="1">
      <c r="A200" s="127"/>
      <c r="B200" s="6"/>
      <c r="C200" s="127"/>
      <c r="D200" s="6"/>
      <c r="E200" s="7"/>
      <c r="F200" s="6"/>
      <c r="G200" s="8"/>
      <c r="H200" s="6"/>
      <c r="I200" s="6"/>
      <c r="J200" s="7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</row>
    <row r="201" ht="12.75" customHeight="1">
      <c r="A201" s="127"/>
      <c r="B201" s="6"/>
      <c r="C201" s="127"/>
      <c r="D201" s="6"/>
      <c r="E201" s="7"/>
      <c r="F201" s="6"/>
      <c r="G201" s="8"/>
      <c r="H201" s="6"/>
      <c r="I201" s="6"/>
      <c r="J201" s="7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</row>
    <row r="202" ht="12.75" customHeight="1">
      <c r="A202" s="127"/>
      <c r="B202" s="6"/>
      <c r="C202" s="127"/>
      <c r="D202" s="6"/>
      <c r="E202" s="7"/>
      <c r="F202" s="6"/>
      <c r="G202" s="8"/>
      <c r="H202" s="6"/>
      <c r="I202" s="6"/>
      <c r="J202" s="7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</row>
    <row r="203" ht="12.75" customHeight="1">
      <c r="A203" s="127"/>
      <c r="B203" s="6"/>
      <c r="C203" s="127"/>
      <c r="D203" s="6"/>
      <c r="E203" s="7"/>
      <c r="F203" s="6"/>
      <c r="G203" s="8"/>
      <c r="H203" s="6"/>
      <c r="I203" s="6"/>
      <c r="J203" s="7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</row>
    <row r="204" ht="12.75" customHeight="1">
      <c r="A204" s="127"/>
      <c r="B204" s="6"/>
      <c r="C204" s="127"/>
      <c r="D204" s="6"/>
      <c r="E204" s="7"/>
      <c r="F204" s="6"/>
      <c r="G204" s="8"/>
      <c r="H204" s="6"/>
      <c r="I204" s="6"/>
      <c r="J204" s="7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</row>
    <row r="205" ht="12.75" customHeight="1">
      <c r="A205" s="127"/>
      <c r="B205" s="6"/>
      <c r="C205" s="127"/>
      <c r="D205" s="6"/>
      <c r="E205" s="7"/>
      <c r="F205" s="6"/>
      <c r="G205" s="8"/>
      <c r="H205" s="6"/>
      <c r="I205" s="6"/>
      <c r="J205" s="7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</row>
    <row r="206" ht="12.75" customHeight="1">
      <c r="A206" s="127"/>
      <c r="B206" s="6"/>
      <c r="C206" s="127"/>
      <c r="D206" s="6"/>
      <c r="E206" s="7"/>
      <c r="F206" s="6"/>
      <c r="G206" s="8"/>
      <c r="H206" s="6"/>
      <c r="I206" s="6"/>
      <c r="J206" s="7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</row>
    <row r="207" ht="12.75" customHeight="1">
      <c r="A207" s="127"/>
      <c r="B207" s="6"/>
      <c r="C207" s="127"/>
      <c r="D207" s="6"/>
      <c r="E207" s="7"/>
      <c r="F207" s="6"/>
      <c r="G207" s="8"/>
      <c r="H207" s="6"/>
      <c r="I207" s="6"/>
      <c r="J207" s="7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</row>
    <row r="208" ht="12.75" customHeight="1">
      <c r="A208" s="127"/>
      <c r="B208" s="6"/>
      <c r="C208" s="127"/>
      <c r="D208" s="6"/>
      <c r="E208" s="7"/>
      <c r="F208" s="6"/>
      <c r="G208" s="8"/>
      <c r="H208" s="6"/>
      <c r="I208" s="6"/>
      <c r="J208" s="7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</row>
    <row r="209" ht="12.75" customHeight="1">
      <c r="A209" s="127"/>
      <c r="B209" s="6"/>
      <c r="C209" s="127"/>
      <c r="D209" s="6"/>
      <c r="E209" s="7"/>
      <c r="F209" s="6"/>
      <c r="G209" s="8"/>
      <c r="H209" s="6"/>
      <c r="I209" s="6"/>
      <c r="J209" s="7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</row>
    <row r="210" ht="12.75" customHeight="1">
      <c r="A210" s="127"/>
      <c r="B210" s="6"/>
      <c r="C210" s="127"/>
      <c r="D210" s="6"/>
      <c r="E210" s="7"/>
      <c r="F210" s="6"/>
      <c r="G210" s="8"/>
      <c r="H210" s="6"/>
      <c r="I210" s="6"/>
      <c r="J210" s="7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</row>
    <row r="211" ht="12.75" customHeight="1">
      <c r="A211" s="127"/>
      <c r="B211" s="6"/>
      <c r="C211" s="127"/>
      <c r="D211" s="6"/>
      <c r="E211" s="7"/>
      <c r="F211" s="6"/>
      <c r="G211" s="8"/>
      <c r="H211" s="6"/>
      <c r="I211" s="6"/>
      <c r="J211" s="7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</row>
    <row r="212" ht="12.75" customHeight="1">
      <c r="A212" s="127"/>
      <c r="B212" s="6"/>
      <c r="C212" s="127"/>
      <c r="D212" s="6"/>
      <c r="E212" s="7"/>
      <c r="F212" s="6"/>
      <c r="G212" s="8"/>
      <c r="H212" s="6"/>
      <c r="I212" s="6"/>
      <c r="J212" s="7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</row>
    <row r="213" ht="12.75" customHeight="1">
      <c r="A213" s="127"/>
      <c r="B213" s="6"/>
      <c r="C213" s="127"/>
      <c r="D213" s="6"/>
      <c r="E213" s="7"/>
      <c r="F213" s="6"/>
      <c r="G213" s="8"/>
      <c r="H213" s="6"/>
      <c r="I213" s="6"/>
      <c r="J213" s="7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</row>
    <row r="214" ht="12.75" customHeight="1">
      <c r="A214" s="127"/>
      <c r="B214" s="6"/>
      <c r="C214" s="127"/>
      <c r="D214" s="6"/>
      <c r="E214" s="7"/>
      <c r="F214" s="6"/>
      <c r="G214" s="8"/>
      <c r="H214" s="6"/>
      <c r="I214" s="6"/>
      <c r="J214" s="7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</row>
    <row r="215" ht="12.75" customHeight="1">
      <c r="A215" s="127"/>
      <c r="B215" s="6"/>
      <c r="C215" s="127"/>
      <c r="D215" s="6"/>
      <c r="E215" s="7"/>
      <c r="F215" s="6"/>
      <c r="G215" s="8"/>
      <c r="H215" s="6"/>
      <c r="I215" s="6"/>
      <c r="J215" s="7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</row>
    <row r="216" ht="12.75" customHeight="1">
      <c r="A216" s="127"/>
      <c r="B216" s="6"/>
      <c r="C216" s="127"/>
      <c r="D216" s="6"/>
      <c r="E216" s="7"/>
      <c r="F216" s="6"/>
      <c r="G216" s="8"/>
      <c r="H216" s="6"/>
      <c r="I216" s="6"/>
      <c r="J216" s="7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</row>
    <row r="217" ht="12.75" customHeight="1">
      <c r="A217" s="127"/>
      <c r="B217" s="6"/>
      <c r="C217" s="127"/>
      <c r="D217" s="6"/>
      <c r="E217" s="7"/>
      <c r="F217" s="6"/>
      <c r="G217" s="8"/>
      <c r="H217" s="6"/>
      <c r="I217" s="6"/>
      <c r="J217" s="7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</row>
    <row r="218" ht="12.75" customHeight="1">
      <c r="A218" s="127"/>
      <c r="B218" s="6"/>
      <c r="C218" s="127"/>
      <c r="D218" s="6"/>
      <c r="E218" s="7"/>
      <c r="F218" s="6"/>
      <c r="G218" s="8"/>
      <c r="H218" s="6"/>
      <c r="I218" s="6"/>
      <c r="J218" s="7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</row>
    <row r="219" ht="12.75" customHeight="1">
      <c r="A219" s="127"/>
      <c r="B219" s="6"/>
      <c r="C219" s="127"/>
      <c r="D219" s="6"/>
      <c r="E219" s="7"/>
      <c r="F219" s="6"/>
      <c r="G219" s="8"/>
      <c r="H219" s="6"/>
      <c r="I219" s="6"/>
      <c r="J219" s="7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</row>
    <row r="220" ht="12.75" customHeight="1">
      <c r="A220" s="127"/>
      <c r="B220" s="6"/>
      <c r="C220" s="127"/>
      <c r="D220" s="6"/>
      <c r="E220" s="7"/>
      <c r="F220" s="6"/>
      <c r="G220" s="8"/>
      <c r="H220" s="6"/>
      <c r="I220" s="6"/>
      <c r="J220" s="7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</row>
    <row r="221" ht="12.75" customHeight="1">
      <c r="A221" s="127"/>
      <c r="B221" s="6"/>
      <c r="C221" s="127"/>
      <c r="D221" s="6"/>
      <c r="E221" s="7"/>
      <c r="F221" s="6"/>
      <c r="G221" s="8"/>
      <c r="H221" s="6"/>
      <c r="I221" s="6"/>
      <c r="J221" s="7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</row>
    <row r="222" ht="12.75" customHeight="1">
      <c r="A222" s="127"/>
      <c r="B222" s="6"/>
      <c r="C222" s="127"/>
      <c r="D222" s="6"/>
      <c r="E222" s="7"/>
      <c r="F222" s="6"/>
      <c r="G222" s="8"/>
      <c r="H222" s="6"/>
      <c r="I222" s="6"/>
      <c r="J222" s="7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</row>
    <row r="223" ht="12.75" customHeight="1">
      <c r="A223" s="127"/>
      <c r="B223" s="6"/>
      <c r="C223" s="127"/>
      <c r="D223" s="6"/>
      <c r="E223" s="7"/>
      <c r="F223" s="6"/>
      <c r="G223" s="8"/>
      <c r="H223" s="6"/>
      <c r="I223" s="6"/>
      <c r="J223" s="7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</row>
    <row r="224" ht="12.75" customHeight="1">
      <c r="A224" s="127"/>
      <c r="B224" s="6"/>
      <c r="C224" s="127"/>
      <c r="D224" s="6"/>
      <c r="E224" s="7"/>
      <c r="F224" s="6"/>
      <c r="G224" s="8"/>
      <c r="H224" s="6"/>
      <c r="I224" s="6"/>
      <c r="J224" s="7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</row>
    <row r="225" ht="12.75" customHeight="1">
      <c r="A225" s="127"/>
      <c r="B225" s="6"/>
      <c r="C225" s="127"/>
      <c r="D225" s="6"/>
      <c r="E225" s="7"/>
      <c r="F225" s="6"/>
      <c r="G225" s="8"/>
      <c r="H225" s="6"/>
      <c r="I225" s="6"/>
      <c r="J225" s="7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</row>
    <row r="226" ht="12.75" customHeight="1">
      <c r="A226" s="127"/>
      <c r="B226" s="6"/>
      <c r="C226" s="127"/>
      <c r="D226" s="6"/>
      <c r="E226" s="7"/>
      <c r="F226" s="6"/>
      <c r="G226" s="8"/>
      <c r="H226" s="6"/>
      <c r="I226" s="6"/>
      <c r="J226" s="7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</row>
    <row r="227" ht="12.75" customHeight="1">
      <c r="A227" s="127"/>
      <c r="B227" s="6"/>
      <c r="C227" s="127"/>
      <c r="D227" s="6"/>
      <c r="E227" s="7"/>
      <c r="F227" s="6"/>
      <c r="G227" s="8"/>
      <c r="H227" s="6"/>
      <c r="I227" s="6"/>
      <c r="J227" s="7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</row>
    <row r="228" ht="12.75" customHeight="1">
      <c r="A228" s="127"/>
      <c r="B228" s="6"/>
      <c r="C228" s="127"/>
      <c r="D228" s="6"/>
      <c r="E228" s="7"/>
      <c r="F228" s="6"/>
      <c r="G228" s="8"/>
      <c r="H228" s="6"/>
      <c r="I228" s="6"/>
      <c r="J228" s="7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</row>
    <row r="229" ht="12.75" customHeight="1">
      <c r="A229" s="127"/>
      <c r="B229" s="6"/>
      <c r="C229" s="127"/>
      <c r="D229" s="6"/>
      <c r="E229" s="7"/>
      <c r="F229" s="6"/>
      <c r="G229" s="8"/>
      <c r="H229" s="6"/>
      <c r="I229" s="6"/>
      <c r="J229" s="7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</row>
    <row r="230" ht="12.75" customHeight="1">
      <c r="A230" s="127"/>
      <c r="B230" s="6"/>
      <c r="C230" s="127"/>
      <c r="D230" s="6"/>
      <c r="E230" s="7"/>
      <c r="F230" s="6"/>
      <c r="G230" s="8"/>
      <c r="H230" s="6"/>
      <c r="I230" s="6"/>
      <c r="J230" s="7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</row>
    <row r="231" ht="12.75" customHeight="1">
      <c r="A231" s="127"/>
      <c r="B231" s="6"/>
      <c r="C231" s="127"/>
      <c r="D231" s="6"/>
      <c r="E231" s="7"/>
      <c r="F231" s="6"/>
      <c r="G231" s="8"/>
      <c r="H231" s="6"/>
      <c r="I231" s="6"/>
      <c r="J231" s="7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</row>
    <row r="232" ht="12.75" customHeight="1">
      <c r="A232" s="127"/>
      <c r="B232" s="6"/>
      <c r="C232" s="127"/>
      <c r="D232" s="6"/>
      <c r="E232" s="7"/>
      <c r="F232" s="6"/>
      <c r="G232" s="8"/>
      <c r="H232" s="6"/>
      <c r="I232" s="6"/>
      <c r="J232" s="7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</row>
    <row r="233" ht="12.75" customHeight="1">
      <c r="A233" s="127"/>
      <c r="B233" s="6"/>
      <c r="C233" s="127"/>
      <c r="D233" s="6"/>
      <c r="E233" s="7"/>
      <c r="F233" s="6"/>
      <c r="G233" s="8"/>
      <c r="H233" s="6"/>
      <c r="I233" s="6"/>
      <c r="J233" s="7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</row>
    <row r="234" ht="12.75" customHeight="1">
      <c r="A234" s="127"/>
      <c r="B234" s="6"/>
      <c r="C234" s="127"/>
      <c r="D234" s="6"/>
      <c r="E234" s="7"/>
      <c r="F234" s="6"/>
      <c r="G234" s="8"/>
      <c r="H234" s="6"/>
      <c r="I234" s="6"/>
      <c r="J234" s="7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</row>
    <row r="235" ht="12.75" customHeight="1">
      <c r="A235" s="127"/>
      <c r="B235" s="6"/>
      <c r="C235" s="127"/>
      <c r="D235" s="6"/>
      <c r="E235" s="7"/>
      <c r="F235" s="6"/>
      <c r="G235" s="8"/>
      <c r="H235" s="6"/>
      <c r="I235" s="6"/>
      <c r="J235" s="7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</row>
    <row r="236" ht="12.75" customHeight="1">
      <c r="A236" s="127"/>
      <c r="B236" s="6"/>
      <c r="C236" s="127"/>
      <c r="D236" s="6"/>
      <c r="E236" s="7"/>
      <c r="F236" s="6"/>
      <c r="G236" s="8"/>
      <c r="H236" s="6"/>
      <c r="I236" s="6"/>
      <c r="J236" s="7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</row>
    <row r="237" ht="12.75" customHeight="1">
      <c r="A237" s="127"/>
      <c r="B237" s="6"/>
      <c r="C237" s="127"/>
      <c r="D237" s="6"/>
      <c r="E237" s="7"/>
      <c r="F237" s="6"/>
      <c r="G237" s="8"/>
      <c r="H237" s="6"/>
      <c r="I237" s="6"/>
      <c r="J237" s="7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</row>
    <row r="238" ht="12.75" customHeight="1">
      <c r="A238" s="127"/>
      <c r="B238" s="6"/>
      <c r="C238" s="127"/>
      <c r="D238" s="6"/>
      <c r="E238" s="7"/>
      <c r="F238" s="6"/>
      <c r="G238" s="8"/>
      <c r="H238" s="6"/>
      <c r="I238" s="6"/>
      <c r="J238" s="7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</row>
    <row r="239" ht="12.75" customHeight="1">
      <c r="A239" s="127"/>
      <c r="B239" s="6"/>
      <c r="C239" s="127"/>
      <c r="D239" s="6"/>
      <c r="E239" s="7"/>
      <c r="F239" s="6"/>
      <c r="G239" s="8"/>
      <c r="H239" s="6"/>
      <c r="I239" s="6"/>
      <c r="J239" s="7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</row>
    <row r="240" ht="12.75" customHeight="1">
      <c r="A240" s="127"/>
      <c r="B240" s="6"/>
      <c r="C240" s="127"/>
      <c r="D240" s="6"/>
      <c r="E240" s="7"/>
      <c r="F240" s="6"/>
      <c r="G240" s="8"/>
      <c r="H240" s="6"/>
      <c r="I240" s="6"/>
      <c r="J240" s="7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</row>
    <row r="241" ht="12.75" customHeight="1">
      <c r="A241" s="127"/>
      <c r="B241" s="6"/>
      <c r="C241" s="127"/>
      <c r="D241" s="6"/>
      <c r="E241" s="7"/>
      <c r="F241" s="6"/>
      <c r="G241" s="8"/>
      <c r="H241" s="6"/>
      <c r="I241" s="6"/>
      <c r="J241" s="7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</row>
    <row r="242" ht="12.75" customHeight="1">
      <c r="A242" s="127"/>
      <c r="B242" s="6"/>
      <c r="C242" s="127"/>
      <c r="D242" s="6"/>
      <c r="E242" s="7"/>
      <c r="F242" s="6"/>
      <c r="G242" s="8"/>
      <c r="H242" s="6"/>
      <c r="I242" s="6"/>
      <c r="J242" s="7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</row>
    <row r="243" ht="12.75" customHeight="1">
      <c r="A243" s="127"/>
      <c r="B243" s="6"/>
      <c r="C243" s="127"/>
      <c r="D243" s="6"/>
      <c r="E243" s="7"/>
      <c r="F243" s="6"/>
      <c r="G243" s="8"/>
      <c r="H243" s="6"/>
      <c r="I243" s="6"/>
      <c r="J243" s="7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</row>
    <row r="244" ht="12.75" customHeight="1">
      <c r="A244" s="127"/>
      <c r="B244" s="6"/>
      <c r="C244" s="127"/>
      <c r="D244" s="6"/>
      <c r="E244" s="7"/>
      <c r="F244" s="6"/>
      <c r="G244" s="8"/>
      <c r="H244" s="6"/>
      <c r="I244" s="6"/>
      <c r="J244" s="7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</row>
    <row r="245" ht="12.75" customHeight="1">
      <c r="A245" s="127"/>
      <c r="B245" s="6"/>
      <c r="C245" s="127"/>
      <c r="D245" s="6"/>
      <c r="E245" s="7"/>
      <c r="F245" s="6"/>
      <c r="G245" s="8"/>
      <c r="H245" s="6"/>
      <c r="I245" s="6"/>
      <c r="J245" s="7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</row>
    <row r="246" ht="12.75" customHeight="1">
      <c r="A246" s="127"/>
      <c r="B246" s="6"/>
      <c r="C246" s="127"/>
      <c r="D246" s="6"/>
      <c r="E246" s="7"/>
      <c r="F246" s="6"/>
      <c r="G246" s="8"/>
      <c r="H246" s="6"/>
      <c r="I246" s="6"/>
      <c r="J246" s="7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</row>
    <row r="247" ht="12.75" customHeight="1">
      <c r="A247" s="127"/>
      <c r="B247" s="6"/>
      <c r="C247" s="127"/>
      <c r="D247" s="6"/>
      <c r="E247" s="7"/>
      <c r="F247" s="6"/>
      <c r="G247" s="8"/>
      <c r="H247" s="6"/>
      <c r="I247" s="6"/>
      <c r="J247" s="7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</row>
    <row r="248" ht="12.75" customHeight="1">
      <c r="A248" s="127"/>
      <c r="B248" s="6"/>
      <c r="C248" s="127"/>
      <c r="D248" s="6"/>
      <c r="E248" s="7"/>
      <c r="F248" s="6"/>
      <c r="G248" s="8"/>
      <c r="H248" s="6"/>
      <c r="I248" s="6"/>
      <c r="J248" s="7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</row>
    <row r="249" ht="12.75" customHeight="1">
      <c r="A249" s="127"/>
      <c r="B249" s="6"/>
      <c r="C249" s="127"/>
      <c r="D249" s="6"/>
      <c r="E249" s="7"/>
      <c r="F249" s="6"/>
      <c r="G249" s="8"/>
      <c r="H249" s="6"/>
      <c r="I249" s="6"/>
      <c r="J249" s="7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</row>
    <row r="250" ht="12.75" customHeight="1">
      <c r="A250" s="127"/>
      <c r="B250" s="6"/>
      <c r="C250" s="127"/>
      <c r="D250" s="6"/>
      <c r="E250" s="7"/>
      <c r="F250" s="6"/>
      <c r="G250" s="8"/>
      <c r="H250" s="6"/>
      <c r="I250" s="6"/>
      <c r="J250" s="7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</row>
    <row r="251" ht="12.75" customHeight="1">
      <c r="A251" s="127"/>
      <c r="B251" s="6"/>
      <c r="C251" s="127"/>
      <c r="D251" s="6"/>
      <c r="E251" s="7"/>
      <c r="F251" s="6"/>
      <c r="G251" s="8"/>
      <c r="H251" s="6"/>
      <c r="I251" s="6"/>
      <c r="J251" s="7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</row>
    <row r="252" ht="12.75" customHeight="1">
      <c r="A252" s="127"/>
      <c r="B252" s="6"/>
      <c r="C252" s="127"/>
      <c r="D252" s="6"/>
      <c r="E252" s="7"/>
      <c r="F252" s="6"/>
      <c r="G252" s="8"/>
      <c r="H252" s="6"/>
      <c r="I252" s="6"/>
      <c r="J252" s="7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</row>
    <row r="253" ht="12.75" customHeight="1">
      <c r="A253" s="127"/>
      <c r="B253" s="6"/>
      <c r="C253" s="127"/>
      <c r="D253" s="6"/>
      <c r="E253" s="7"/>
      <c r="F253" s="6"/>
      <c r="G253" s="8"/>
      <c r="H253" s="6"/>
      <c r="I253" s="6"/>
      <c r="J253" s="7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</row>
    <row r="254" ht="12.75" customHeight="1">
      <c r="A254" s="127"/>
      <c r="B254" s="6"/>
      <c r="C254" s="127"/>
      <c r="D254" s="6"/>
      <c r="E254" s="7"/>
      <c r="F254" s="6"/>
      <c r="G254" s="8"/>
      <c r="H254" s="6"/>
      <c r="I254" s="6"/>
      <c r="J254" s="7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</row>
    <row r="255" ht="12.75" customHeight="1">
      <c r="A255" s="127"/>
      <c r="B255" s="6"/>
      <c r="C255" s="127"/>
      <c r="D255" s="6"/>
      <c r="E255" s="7"/>
      <c r="F255" s="6"/>
      <c r="G255" s="8"/>
      <c r="H255" s="6"/>
      <c r="I255" s="6"/>
      <c r="J255" s="7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</row>
    <row r="256" ht="12.75" customHeight="1">
      <c r="A256" s="127"/>
      <c r="B256" s="6"/>
      <c r="C256" s="127"/>
      <c r="D256" s="6"/>
      <c r="E256" s="7"/>
      <c r="F256" s="6"/>
      <c r="G256" s="8"/>
      <c r="H256" s="6"/>
      <c r="I256" s="6"/>
      <c r="J256" s="7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</row>
    <row r="257" ht="12.75" customHeight="1">
      <c r="A257" s="127"/>
      <c r="B257" s="6"/>
      <c r="C257" s="127"/>
      <c r="D257" s="6"/>
      <c r="E257" s="7"/>
      <c r="F257" s="6"/>
      <c r="G257" s="8"/>
      <c r="H257" s="6"/>
      <c r="I257" s="6"/>
      <c r="J257" s="7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</row>
    <row r="258" ht="12.75" customHeight="1">
      <c r="A258" s="127"/>
      <c r="B258" s="6"/>
      <c r="C258" s="127"/>
      <c r="D258" s="6"/>
      <c r="E258" s="7"/>
      <c r="F258" s="6"/>
      <c r="G258" s="8"/>
      <c r="H258" s="6"/>
      <c r="I258" s="6"/>
      <c r="J258" s="7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</row>
    <row r="259" ht="12.75" customHeight="1">
      <c r="A259" s="127"/>
      <c r="B259" s="6"/>
      <c r="C259" s="127"/>
      <c r="D259" s="6"/>
      <c r="E259" s="7"/>
      <c r="F259" s="6"/>
      <c r="G259" s="8"/>
      <c r="H259" s="6"/>
      <c r="I259" s="6"/>
      <c r="J259" s="7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</row>
    <row r="260" ht="12.75" customHeight="1">
      <c r="A260" s="127"/>
      <c r="B260" s="6"/>
      <c r="C260" s="127"/>
      <c r="D260" s="6"/>
      <c r="E260" s="7"/>
      <c r="F260" s="6"/>
      <c r="G260" s="8"/>
      <c r="H260" s="6"/>
      <c r="I260" s="6"/>
      <c r="J260" s="7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</row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F2:H5"/>
    <mergeCell ref="F6:H7"/>
    <mergeCell ref="F8:H8"/>
    <mergeCell ref="P9:AR9"/>
    <mergeCell ref="J10:M10"/>
    <mergeCell ref="P10:AR10"/>
    <mergeCell ref="P15:AR15"/>
    <mergeCell ref="A49:C49"/>
    <mergeCell ref="A50:C50"/>
    <mergeCell ref="F54:H54"/>
    <mergeCell ref="F57:H57"/>
    <mergeCell ref="F60:H60"/>
    <mergeCell ref="F61:H61"/>
    <mergeCell ref="F9:H9"/>
    <mergeCell ref="A19:D19"/>
    <mergeCell ref="F21:G21"/>
    <mergeCell ref="F23:G23"/>
    <mergeCell ref="J24:L24"/>
    <mergeCell ref="F40:H40"/>
    <mergeCell ref="J40:K40"/>
  </mergeCells>
  <conditionalFormatting sqref="A7">
    <cfRule type="containsText" dxfId="0" priority="1" operator="containsText" text="Note">
      <formula>NOT(ISERROR(SEARCH(("Note"),(A7))))</formula>
    </cfRule>
  </conditionalFormatting>
  <conditionalFormatting sqref="F2">
    <cfRule type="containsText" dxfId="0" priority="2" operator="containsText" text="Note">
      <formula>NOT(ISERROR(SEARCH(("Note"),(F2))))</formula>
    </cfRule>
  </conditionalFormatting>
  <conditionalFormatting sqref="F40">
    <cfRule type="containsText" dxfId="0" priority="3" operator="containsText" text="Note">
      <formula>NOT(ISERROR(SEARCH(("Note"),(F40))))</formula>
    </cfRule>
  </conditionalFormatting>
  <conditionalFormatting sqref="A18:B18 F10:H15 F16:F19 F20:H20 F21 F22:H22 F23 G24:H24 H16:H19 H23 H25:H29 I19:I41 J12:M21 J32:J33 L11:M11">
    <cfRule type="cellIs" dxfId="0" priority="4" operator="equal">
      <formula>"Impaired"</formula>
    </cfRule>
  </conditionalFormatting>
  <conditionalFormatting sqref="H10:H20 H22:H24 H29 I37:I40 J32">
    <cfRule type="cellIs" dxfId="1" priority="5" operator="equal">
      <formula>"N/A"</formula>
    </cfRule>
  </conditionalFormatting>
  <conditionalFormatting sqref="H11:H20">
    <cfRule type="cellIs" dxfId="2" priority="6" operator="equal">
      <formula>"Unimpaired"</formula>
    </cfRule>
  </conditionalFormatting>
  <conditionalFormatting sqref="H11:H20">
    <cfRule type="cellIs" dxfId="3" priority="7" operator="equal">
      <formula>"Potentially Impaired"</formula>
    </cfRule>
  </conditionalFormatting>
  <conditionalFormatting sqref="H21">
    <cfRule type="cellIs" dxfId="1" priority="8" operator="equal">
      <formula>"Invalid"</formula>
    </cfRule>
  </conditionalFormatting>
  <conditionalFormatting sqref="H21">
    <cfRule type="cellIs" dxfId="3" priority="9" operator="equal">
      <formula>"Potentially Impaired"</formula>
    </cfRule>
  </conditionalFormatting>
  <conditionalFormatting sqref="H21">
    <cfRule type="cellIs" dxfId="2" priority="10" operator="equal">
      <formula>"Unimpaired"</formula>
    </cfRule>
  </conditionalFormatting>
  <conditionalFormatting sqref="H42:H52">
    <cfRule type="containsBlanks" dxfId="1" priority="11">
      <formula>LEN(TRIM(H42))=0</formula>
    </cfRule>
  </conditionalFormatting>
  <conditionalFormatting sqref="H42:H52">
    <cfRule type="cellIs" dxfId="0" priority="12" operator="equal">
      <formula>"Poor"</formula>
    </cfRule>
  </conditionalFormatting>
  <conditionalFormatting sqref="H42:H52">
    <cfRule type="cellIs" dxfId="3" priority="13" operator="equal">
      <formula>"Fair"</formula>
    </cfRule>
  </conditionalFormatting>
  <conditionalFormatting sqref="H42:H52">
    <cfRule type="cellIs" dxfId="4" priority="14" operator="equal">
      <formula>"Good"</formula>
    </cfRule>
  </conditionalFormatting>
  <conditionalFormatting sqref="H42:H52">
    <cfRule type="cellIs" dxfId="2" priority="15" operator="equal">
      <formula>"Excellent"</formula>
    </cfRule>
  </conditionalFormatting>
  <conditionalFormatting sqref="J22:J26 J31">
    <cfRule type="cellIs" dxfId="0" priority="16" operator="equal">
      <formula>"Impaired"</formula>
    </cfRule>
  </conditionalFormatting>
  <conditionalFormatting sqref="J31">
    <cfRule type="cellIs" dxfId="1" priority="17" operator="equal">
      <formula>"N/A"</formula>
    </cfRule>
  </conditionalFormatting>
  <dataValidations>
    <dataValidation type="list" allowBlank="1" showErrorMessage="1" sqref="G36:G37">
      <formula1>$K$26:$K$30</formula1>
    </dataValidation>
    <dataValidation type="list" allowBlank="1" showErrorMessage="1" sqref="G30:G35">
      <formula1>$J$26:$J$31</formula1>
    </dataValidation>
    <dataValidation type="list" allowBlank="1" showErrorMessage="1" sqref="G38">
      <formula1>$L$26:$L$30</formula1>
    </dataValidation>
  </dataValidations>
  <printOptions/>
  <pageMargins bottom="0.75" footer="0.0" header="0.0" left="0.7" right="0.7" top="0.75"/>
  <pageSetup orientation="portrait"/>
  <drawing r:id="rId1"/>
  <tableParts count="9">
    <tablePart r:id="rId11"/>
    <tablePart r:id="rId12"/>
    <tablePart r:id="rId13"/>
    <tablePart r:id="rId14"/>
    <tablePart r:id="rId15"/>
    <tablePart r:id="rId16"/>
    <tablePart r:id="rId17"/>
    <tablePart r:id="rId18"/>
    <tablePart r:id="rId19"/>
  </tableParts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2023-12-11T18:40:31Z</dcterms:created>
  <dc:creator>Amy</dc:creator>
</cp:coreProperties>
</file>